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<sst xmlns="http://schemas.openxmlformats.org/spreadsheetml/2006/main" count="68" uniqueCount="68">
  <si>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</si>
  <si>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</si>
  <si>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</si>
  <si>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</si>
  <si>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</si>
  <si>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</si>
  <si>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</si>
  <si>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</si>
  <si>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</si>
  <si>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</si>
  <si>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</si>
  <si>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</si>
  <si>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</si>
  <si>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</si>
  <si>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</si>
  <si>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</si>
  <si>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</si>
  <si>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</si>
  <si>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</si>
  <si>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</si>
  <si>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</si>
  <si>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</si>
  <si>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</si>
  <si>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</si>
  <si>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</si>
  <si>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</si>
  <si>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</si>
  <si>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</si>
  <si>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</si>
  <si>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</si>
  <si>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</si>
  <si>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</si>
  <si>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</si>
  <si>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</si>
  <si>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</si>
  <si>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</si>
  <si>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</si>
  <si>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</si>
  <si>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</si>
  <si>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</si>
  <si>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</si>
  <si>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</si>
  <si>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</si>
  <si>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</si>
  <si>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</si>
  <si>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</si>
  <si>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</si>
  <si>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</si>
  <si>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</si>
  <si>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</si>
  <si>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</si>
  <si>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</si>
  <si>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</si>
  <si>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</si>
  <si>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1.1.4</t>
  </si>
  <si>
    <t>udzielenia poręczenia i gwarancji</t>
  </si>
  <si>
    <t>Zobowiązania wg tytułów dłużnych: (1.1+1.2+1.3)</t>
  </si>
  <si>
    <t>spłaty zadłużenia (art. 169 ust. 1)        (2:3)</t>
  </si>
  <si>
    <t>spłaty zadłużenia po uwzględnieniu wyłączeń (art. 169 ust. 3)      (2.1+2.3):3</t>
  </si>
  <si>
    <t>kredytów i pożyczek zaciągniętych</t>
  </si>
  <si>
    <t>pożyczek i kredytów planowanych</t>
  </si>
  <si>
    <t>długu (art. 170 ust. 1)         (1:3)</t>
  </si>
  <si>
    <t>długu po uwzględnieniu wyłączeń (art. 170 ust. 3)
(1.1+1.2):3</t>
  </si>
  <si>
    <t>Załącznik Nr 11</t>
  </si>
  <si>
    <t>w Sępólnie Krajeńskim z dnia 25 stycznia 2007 r.</t>
  </si>
  <si>
    <t>do UCHWAŁY Nr IV/34/07 RADY MIEJSKIEJ</t>
  </si>
  <si>
    <t>Przewodniczący Rady Miejskiej</t>
  </si>
  <si>
    <t>Tomasz Cyganek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</si>
</sst>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workbookViewId="0" topLeftCell="C22">
      <selection activeCell="L26" sqref="L26"/>
    </sheetView>
  </sheetViews>
  <sheetFormatPr defaultColWidth="9.00390625" defaultRowHeight="12.75"/>
  <cols>
    <col min="1" max="1" width="6.25390625" style="0" customWidth="1"/>
    <col min="2" max="2" width="58.125" style="0" customWidth="1"/>
    <col min="3" max="3" width="12.625" style="0" customWidth="1"/>
    <col min="4" max="9" width="10.125" style="0" customWidth="1"/>
    <col min="10" max="10" width="13.125" style="0" customWidth="1"/>
  </cols>
  <sheetData>
    <row r="1" spans="6:10" ht="12.75">
      <c r="F1" s="15" t="s">
        <v>63</v>
      </c>
      <c r="G1" s="29"/>
      <c r="H1" s="29"/>
      <c r="I1" s="29"/>
      <c r="J1" s="29"/>
    </row>
    <row r="2" spans="6:10" ht="12.75">
      <c r="F2" s="2" t="s">
        <v>65</v>
      </c>
      <c r="G2" s="29"/>
      <c r="H2" s="29"/>
      <c r="I2" s="29"/>
      <c r="J2" s="29"/>
    </row>
    <row r="3" spans="6:10" ht="12.75">
      <c r="F3" s="2" t="s">
        <v>64</v>
      </c>
      <c r="G3" s="29"/>
      <c r="H3" s="29"/>
      <c r="I3" s="29"/>
      <c r="J3" s="29"/>
    </row>
    <row r="4" spans="1:10" ht="18">
      <c r="A4" s="32" t="s">
        <v>53</v>
      </c>
      <c r="B4" s="32"/>
      <c r="C4" s="32"/>
      <c r="D4" s="32"/>
      <c r="E4" s="32"/>
      <c r="F4" s="32"/>
      <c r="G4" s="32"/>
      <c r="H4" s="32"/>
      <c r="I4" s="32"/>
      <c r="J4" s="32"/>
    </row>
    <row r="5" ht="8.25" customHeight="1">
      <c r="J5" s="14" t="s">
        <v>6</v>
      </c>
    </row>
    <row r="6" spans="1:10" s="3" customFormat="1" ht="35.25" customHeight="1">
      <c r="A6" s="33" t="s">
        <v>7</v>
      </c>
      <c r="B6" s="33" t="s">
        <v>0</v>
      </c>
      <c r="C6" s="34" t="s">
        <v>24</v>
      </c>
      <c r="D6" s="36" t="s">
        <v>14</v>
      </c>
      <c r="E6" s="37"/>
      <c r="F6" s="37"/>
      <c r="G6" s="37"/>
      <c r="H6" s="37"/>
      <c r="I6" s="37"/>
      <c r="J6" s="38"/>
    </row>
    <row r="7" spans="1:10" s="3" customFormat="1" ht="23.25" customHeight="1">
      <c r="A7" s="33"/>
      <c r="B7" s="33"/>
      <c r="C7" s="35"/>
      <c r="D7" s="12">
        <v>2007</v>
      </c>
      <c r="E7" s="12">
        <v>2008</v>
      </c>
      <c r="F7" s="12">
        <v>2009</v>
      </c>
      <c r="G7" s="12">
        <v>2010</v>
      </c>
      <c r="H7" s="12">
        <v>2011</v>
      </c>
      <c r="I7" s="12">
        <v>2012</v>
      </c>
      <c r="J7" s="12">
        <v>2013</v>
      </c>
    </row>
    <row r="8" spans="1:10" s="11" customFormat="1" ht="8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/>
      <c r="J8" s="10">
        <v>9</v>
      </c>
    </row>
    <row r="9" spans="1:10" s="23" customFormat="1" ht="22.5" customHeight="1">
      <c r="A9" s="12" t="s">
        <v>2</v>
      </c>
      <c r="B9" s="30" t="s">
        <v>56</v>
      </c>
      <c r="C9" s="31">
        <f aca="true" t="shared" si="0" ref="C9:J9">C10+C15+C20</f>
        <v>5636131</v>
      </c>
      <c r="D9" s="31">
        <v>4616284</v>
      </c>
      <c r="E9" s="31">
        <f t="shared" si="0"/>
        <v>3505120</v>
      </c>
      <c r="F9" s="31">
        <f t="shared" si="0"/>
        <v>2393956</v>
      </c>
      <c r="G9" s="31">
        <f t="shared" si="0"/>
        <v>1216448</v>
      </c>
      <c r="H9" s="31">
        <f t="shared" si="0"/>
        <v>721398</v>
      </c>
      <c r="I9" s="31">
        <f t="shared" si="0"/>
        <v>299508</v>
      </c>
      <c r="J9" s="31">
        <f t="shared" si="0"/>
        <v>0</v>
      </c>
    </row>
    <row r="10" spans="1:10" s="15" customFormat="1" ht="15" customHeight="1">
      <c r="A10" s="4" t="s">
        <v>9</v>
      </c>
      <c r="B10" s="6" t="s">
        <v>47</v>
      </c>
      <c r="C10" s="21">
        <f>SUM(C11:C14)</f>
        <v>5636131</v>
      </c>
      <c r="D10" s="21">
        <f aca="true" t="shared" si="1" ref="D10:I10">SUM(D11:D14)-D16</f>
        <v>4421567</v>
      </c>
      <c r="E10" s="21">
        <f t="shared" si="1"/>
        <v>3505120</v>
      </c>
      <c r="F10" s="21">
        <f t="shared" si="1"/>
        <v>2393956</v>
      </c>
      <c r="G10" s="21">
        <f t="shared" si="1"/>
        <v>1216448</v>
      </c>
      <c r="H10" s="21">
        <f t="shared" si="1"/>
        <v>721398</v>
      </c>
      <c r="I10" s="21">
        <f t="shared" si="1"/>
        <v>299508</v>
      </c>
      <c r="J10" s="21">
        <f>SUM(J11:J14)</f>
        <v>0</v>
      </c>
    </row>
    <row r="11" spans="1:11" s="2" customFormat="1" ht="15" customHeight="1">
      <c r="A11" s="9" t="s">
        <v>31</v>
      </c>
      <c r="B11" s="7" t="s">
        <v>15</v>
      </c>
      <c r="C11" s="18">
        <v>2708536</v>
      </c>
      <c r="D11" s="18">
        <f>C11+C12-D25+D15</f>
        <v>2367413</v>
      </c>
      <c r="E11" s="18">
        <f aca="true" t="shared" si="2" ref="E11:J11">D11+D12-E25-E26+E15</f>
        <v>1766973</v>
      </c>
      <c r="F11" s="18">
        <f t="shared" si="2"/>
        <v>1166533</v>
      </c>
      <c r="G11" s="18">
        <f t="shared" si="2"/>
        <v>574448</v>
      </c>
      <c r="H11" s="18">
        <f t="shared" si="2"/>
        <v>291398</v>
      </c>
      <c r="I11" s="18">
        <f t="shared" si="2"/>
        <v>81508</v>
      </c>
      <c r="J11" s="18">
        <f t="shared" si="2"/>
        <v>0</v>
      </c>
      <c r="K11" s="26"/>
    </row>
    <row r="12" spans="1:10" s="2" customFormat="1" ht="15" customHeight="1">
      <c r="A12" s="9" t="s">
        <v>32</v>
      </c>
      <c r="B12" s="7" t="s">
        <v>16</v>
      </c>
      <c r="C12" s="18">
        <v>168000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s="2" customFormat="1" ht="15" customHeight="1">
      <c r="A13" s="9" t="s">
        <v>33</v>
      </c>
      <c r="B13" s="7" t="s">
        <v>17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1" s="2" customFormat="1" ht="15" customHeight="1">
      <c r="A14" s="9" t="s">
        <v>54</v>
      </c>
      <c r="B14" s="7" t="s">
        <v>55</v>
      </c>
      <c r="C14" s="18">
        <v>2759595</v>
      </c>
      <c r="D14" s="18">
        <f aca="true" t="shared" si="3" ref="D14:J14">C14-D28</f>
        <v>2248871</v>
      </c>
      <c r="E14" s="18">
        <f>D14-E28</f>
        <v>1738147</v>
      </c>
      <c r="F14" s="18">
        <f t="shared" si="3"/>
        <v>1227423</v>
      </c>
      <c r="G14" s="18">
        <f t="shared" si="3"/>
        <v>642000</v>
      </c>
      <c r="H14" s="18">
        <f t="shared" si="3"/>
        <v>430000</v>
      </c>
      <c r="I14" s="18">
        <f t="shared" si="3"/>
        <v>218000</v>
      </c>
      <c r="J14" s="18">
        <f t="shared" si="3"/>
        <v>0</v>
      </c>
      <c r="K14" s="26"/>
    </row>
    <row r="15" spans="1:10" s="15" customFormat="1" ht="15" customHeight="1">
      <c r="A15" s="4" t="s">
        <v>10</v>
      </c>
      <c r="B15" s="6" t="s">
        <v>48</v>
      </c>
      <c r="C15" s="21">
        <f>C16+C17+C19</f>
        <v>0</v>
      </c>
      <c r="D15" s="21">
        <f aca="true" t="shared" si="4" ref="D15:J15">D16+D17+D19</f>
        <v>194717</v>
      </c>
      <c r="E15" s="21">
        <f t="shared" si="4"/>
        <v>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</row>
    <row r="16" spans="1:10" s="2" customFormat="1" ht="15" customHeight="1">
      <c r="A16" s="9" t="s">
        <v>34</v>
      </c>
      <c r="B16" s="7" t="s">
        <v>18</v>
      </c>
      <c r="C16" s="18">
        <v>0</v>
      </c>
      <c r="D16" s="18">
        <v>194717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1:10" s="2" customFormat="1" ht="15" customHeight="1">
      <c r="A17" s="9" t="s">
        <v>35</v>
      </c>
      <c r="B17" s="7" t="s">
        <v>19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s="2" customFormat="1" ht="15" customHeight="1">
      <c r="A18" s="9"/>
      <c r="B18" s="8" t="s">
        <v>20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</row>
    <row r="19" spans="1:10" s="2" customFormat="1" ht="15" customHeight="1">
      <c r="A19" s="9" t="s">
        <v>36</v>
      </c>
      <c r="B19" s="7" t="s">
        <v>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</row>
    <row r="20" spans="1:10" s="15" customFormat="1" ht="15" customHeight="1">
      <c r="A20" s="4" t="s">
        <v>11</v>
      </c>
      <c r="B20" s="6" t="s">
        <v>21</v>
      </c>
      <c r="C20" s="19">
        <f>SUM(C21:C22)</f>
        <v>0</v>
      </c>
      <c r="D20" s="19">
        <f aca="true" t="shared" si="5" ref="D20:J20">SUM(D21:D22)</f>
        <v>0</v>
      </c>
      <c r="E20" s="19">
        <f t="shared" si="5"/>
        <v>0</v>
      </c>
      <c r="F20" s="19">
        <f t="shared" si="5"/>
        <v>0</v>
      </c>
      <c r="G20" s="19">
        <f t="shared" si="5"/>
        <v>0</v>
      </c>
      <c r="H20" s="19">
        <f t="shared" si="5"/>
        <v>0</v>
      </c>
      <c r="I20" s="19">
        <f t="shared" si="5"/>
        <v>0</v>
      </c>
      <c r="J20" s="19">
        <f t="shared" si="5"/>
        <v>0</v>
      </c>
    </row>
    <row r="21" spans="1:10" s="2" customFormat="1" ht="15" customHeight="1">
      <c r="A21" s="9" t="s">
        <v>49</v>
      </c>
      <c r="B21" s="16" t="s">
        <v>51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0" s="2" customFormat="1" ht="15" customHeight="1">
      <c r="A22" s="9" t="s">
        <v>50</v>
      </c>
      <c r="B22" s="16" t="s">
        <v>52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1:11" s="23" customFormat="1" ht="22.5" customHeight="1">
      <c r="A23" s="1">
        <v>2</v>
      </c>
      <c r="B23" s="13" t="s">
        <v>46</v>
      </c>
      <c r="C23" s="22">
        <f>C24+C29+C30</f>
        <v>628520</v>
      </c>
      <c r="D23" s="22">
        <f aca="true" t="shared" si="6" ref="D23:J23">D24+D29+D30</f>
        <v>1314564</v>
      </c>
      <c r="E23" s="22">
        <f t="shared" si="6"/>
        <v>1211164</v>
      </c>
      <c r="F23" s="22">
        <f t="shared" si="6"/>
        <v>1201164</v>
      </c>
      <c r="G23" s="22">
        <f t="shared" si="6"/>
        <v>1237508</v>
      </c>
      <c r="H23" s="22">
        <f t="shared" si="6"/>
        <v>525050</v>
      </c>
      <c r="I23" s="22">
        <f t="shared" si="6"/>
        <v>433890</v>
      </c>
      <c r="J23" s="22">
        <f t="shared" si="6"/>
        <v>300508</v>
      </c>
      <c r="K23" s="27"/>
    </row>
    <row r="24" spans="1:11" s="23" customFormat="1" ht="15" customHeight="1">
      <c r="A24" s="12" t="s">
        <v>12</v>
      </c>
      <c r="B24" s="30" t="s">
        <v>45</v>
      </c>
      <c r="C24" s="31">
        <f>SUM(C25:C28)</f>
        <v>528520</v>
      </c>
      <c r="D24" s="31">
        <f aca="true" t="shared" si="7" ref="D24:J24">SUM(D25:D28)</f>
        <v>1214564</v>
      </c>
      <c r="E24" s="31">
        <f>SUM(E25:E28)</f>
        <v>1111164</v>
      </c>
      <c r="F24" s="31">
        <f t="shared" si="7"/>
        <v>1111164</v>
      </c>
      <c r="G24" s="31">
        <f t="shared" si="7"/>
        <v>1177508</v>
      </c>
      <c r="H24" s="31">
        <f t="shared" si="7"/>
        <v>495050</v>
      </c>
      <c r="I24" s="31">
        <f t="shared" si="7"/>
        <v>421890</v>
      </c>
      <c r="J24" s="31">
        <f t="shared" si="7"/>
        <v>299508</v>
      </c>
      <c r="K24" s="27"/>
    </row>
    <row r="25" spans="1:11" s="2" customFormat="1" ht="15" customHeight="1">
      <c r="A25" s="9" t="s">
        <v>28</v>
      </c>
      <c r="B25" s="7" t="s">
        <v>59</v>
      </c>
      <c r="C25" s="18">
        <v>528520</v>
      </c>
      <c r="D25" s="18">
        <f>688140+15700</f>
        <v>703840</v>
      </c>
      <c r="E25" s="18">
        <f>600440-E26</f>
        <v>560440</v>
      </c>
      <c r="F25" s="18">
        <f>600440-F26</f>
        <v>560440</v>
      </c>
      <c r="G25" s="18">
        <f>592085-G26</f>
        <v>552085</v>
      </c>
      <c r="H25" s="18">
        <f>283050-H26</f>
        <v>243050</v>
      </c>
      <c r="I25" s="18">
        <f>209890-I26</f>
        <v>175173</v>
      </c>
      <c r="J25" s="18">
        <v>81508</v>
      </c>
      <c r="K25" s="26"/>
    </row>
    <row r="26" spans="1:12" s="2" customFormat="1" ht="15" customHeight="1">
      <c r="A26" s="9"/>
      <c r="B26" s="7" t="s">
        <v>60</v>
      </c>
      <c r="C26" s="18">
        <v>0</v>
      </c>
      <c r="D26" s="18">
        <v>0</v>
      </c>
      <c r="E26" s="18">
        <v>40000</v>
      </c>
      <c r="F26" s="18">
        <v>40000</v>
      </c>
      <c r="G26" s="18">
        <v>40000</v>
      </c>
      <c r="H26" s="18">
        <v>40000</v>
      </c>
      <c r="I26" s="18">
        <v>34717</v>
      </c>
      <c r="J26" s="18">
        <v>0</v>
      </c>
      <c r="K26" s="26"/>
      <c r="L26" s="26"/>
    </row>
    <row r="27" spans="1:10" s="2" customFormat="1" ht="15" customHeight="1">
      <c r="A27" s="9" t="s">
        <v>29</v>
      </c>
      <c r="B27" s="7" t="s">
        <v>40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</row>
    <row r="28" spans="1:11" s="2" customFormat="1" ht="15" customHeight="1">
      <c r="A28" s="9" t="s">
        <v>30</v>
      </c>
      <c r="B28" s="7" t="s">
        <v>39</v>
      </c>
      <c r="C28" s="18">
        <v>0</v>
      </c>
      <c r="D28" s="18">
        <v>510724</v>
      </c>
      <c r="E28" s="18">
        <v>510724</v>
      </c>
      <c r="F28" s="18">
        <v>510724</v>
      </c>
      <c r="G28" s="18">
        <v>585423</v>
      </c>
      <c r="H28" s="18">
        <v>212000</v>
      </c>
      <c r="I28" s="18">
        <v>212000</v>
      </c>
      <c r="J28" s="18">
        <v>218000</v>
      </c>
      <c r="K28" s="26"/>
    </row>
    <row r="29" spans="1:10" s="15" customFormat="1" ht="15" customHeight="1">
      <c r="A29" s="4" t="s">
        <v>13</v>
      </c>
      <c r="B29" s="6" t="s">
        <v>38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11" s="15" customFormat="1" ht="14.25" customHeight="1">
      <c r="A30" s="4" t="s">
        <v>27</v>
      </c>
      <c r="B30" s="6" t="s">
        <v>37</v>
      </c>
      <c r="C30" s="21">
        <v>100000</v>
      </c>
      <c r="D30" s="21">
        <v>100000</v>
      </c>
      <c r="E30" s="21">
        <v>100000</v>
      </c>
      <c r="F30" s="21">
        <v>90000</v>
      </c>
      <c r="G30" s="21">
        <v>60000</v>
      </c>
      <c r="H30" s="21">
        <v>30000</v>
      </c>
      <c r="I30" s="21">
        <v>12000</v>
      </c>
      <c r="J30" s="21">
        <v>1000</v>
      </c>
      <c r="K30" s="28"/>
    </row>
    <row r="31" spans="1:10" s="23" customFormat="1" ht="22.5" customHeight="1">
      <c r="A31" s="1" t="s">
        <v>3</v>
      </c>
      <c r="B31" s="13" t="s">
        <v>22</v>
      </c>
      <c r="C31" s="22">
        <v>30534104</v>
      </c>
      <c r="D31" s="22">
        <v>30187695</v>
      </c>
      <c r="E31" s="22">
        <f aca="true" t="shared" si="8" ref="E31:J31">D31*1.015</f>
        <v>30640510.424999997</v>
      </c>
      <c r="F31" s="22">
        <f t="shared" si="8"/>
        <v>31100118.081374995</v>
      </c>
      <c r="G31" s="22">
        <f t="shared" si="8"/>
        <v>31566619.852595616</v>
      </c>
      <c r="H31" s="22">
        <f t="shared" si="8"/>
        <v>32040119.15038455</v>
      </c>
      <c r="I31" s="22">
        <f t="shared" si="8"/>
        <v>32520720.937640313</v>
      </c>
      <c r="J31" s="22">
        <f t="shared" si="8"/>
        <v>33008531.751704916</v>
      </c>
    </row>
    <row r="32" spans="1:10" s="24" customFormat="1" ht="22.5" customHeight="1">
      <c r="A32" s="1" t="s">
        <v>1</v>
      </c>
      <c r="B32" s="13" t="s">
        <v>25</v>
      </c>
      <c r="C32" s="22">
        <v>31153095</v>
      </c>
      <c r="D32" s="22">
        <v>30382412</v>
      </c>
      <c r="E32" s="22">
        <v>30640510</v>
      </c>
      <c r="F32" s="22">
        <f>E32*1.015</f>
        <v>31100117.65</v>
      </c>
      <c r="G32" s="22">
        <f>F32*1.015</f>
        <v>31566619.414749995</v>
      </c>
      <c r="H32" s="22">
        <f>G32*1.015</f>
        <v>32040118.70597124</v>
      </c>
      <c r="I32" s="22">
        <f>H32*1.015</f>
        <v>32520720.486560807</v>
      </c>
      <c r="J32" s="22">
        <f>I32*1.015</f>
        <v>33008531.293859217</v>
      </c>
    </row>
    <row r="33" spans="1:10" s="24" customFormat="1" ht="22.5" customHeight="1">
      <c r="A33" s="1" t="s">
        <v>4</v>
      </c>
      <c r="B33" s="13" t="s">
        <v>26</v>
      </c>
      <c r="C33" s="22">
        <f>C31-C32</f>
        <v>-618991</v>
      </c>
      <c r="D33" s="22">
        <f aca="true" t="shared" si="9" ref="D33:J33">D31-D32</f>
        <v>-194717</v>
      </c>
      <c r="E33" s="22">
        <f t="shared" si="9"/>
        <v>0.42499999701976776</v>
      </c>
      <c r="F33" s="22">
        <f t="shared" si="9"/>
        <v>0.43137499690055847</v>
      </c>
      <c r="G33" s="22">
        <f t="shared" si="9"/>
        <v>0.4378456212580204</v>
      </c>
      <c r="H33" s="22">
        <f t="shared" si="9"/>
        <v>0.44441330805420876</v>
      </c>
      <c r="I33" s="22">
        <f t="shared" si="9"/>
        <v>0.45107950642704964</v>
      </c>
      <c r="J33" s="22">
        <f t="shared" si="9"/>
        <v>0.45784569904208183</v>
      </c>
    </row>
    <row r="34" spans="1:10" s="3" customFormat="1" ht="16.5" customHeight="1">
      <c r="A34" s="1" t="s">
        <v>5</v>
      </c>
      <c r="B34" s="13" t="s">
        <v>23</v>
      </c>
      <c r="C34" s="17"/>
      <c r="D34" s="17"/>
      <c r="E34" s="17"/>
      <c r="F34" s="17"/>
      <c r="G34" s="17"/>
      <c r="H34" s="17"/>
      <c r="I34" s="17"/>
      <c r="J34" s="17"/>
    </row>
    <row r="35" spans="1:10" s="15" customFormat="1" ht="15" customHeight="1">
      <c r="A35" s="4" t="s">
        <v>41</v>
      </c>
      <c r="B35" s="5" t="s">
        <v>61</v>
      </c>
      <c r="C35" s="21">
        <f>(C9-C29)/C31*100</f>
        <v>18.458478427924398</v>
      </c>
      <c r="D35" s="21">
        <f aca="true" t="shared" si="10" ref="D35:J35">(D9-D29)/D31*100</f>
        <v>15.291939315008978</v>
      </c>
      <c r="E35" s="21">
        <f t="shared" si="10"/>
        <v>11.439496116031169</v>
      </c>
      <c r="F35" s="21">
        <f t="shared" si="10"/>
        <v>7.697578490654267</v>
      </c>
      <c r="G35" s="21">
        <f t="shared" si="10"/>
        <v>3.8535896642730836</v>
      </c>
      <c r="H35" s="21">
        <f t="shared" si="10"/>
        <v>2.251545934064798</v>
      </c>
      <c r="I35" s="21">
        <f t="shared" si="10"/>
        <v>0.9209758927986795</v>
      </c>
      <c r="J35" s="21">
        <f t="shared" si="10"/>
        <v>0</v>
      </c>
    </row>
    <row r="36" spans="1:10" s="15" customFormat="1" ht="28.5" customHeight="1">
      <c r="A36" s="4" t="s">
        <v>42</v>
      </c>
      <c r="B36" s="5" t="s">
        <v>62</v>
      </c>
      <c r="C36" s="21">
        <f>(C10+C15)/C31*100</f>
        <v>18.458478427924398</v>
      </c>
      <c r="D36" s="21">
        <f aca="true" t="shared" si="11" ref="D36:J36">(D10+D15)/D31*100</f>
        <v>15.291939315008978</v>
      </c>
      <c r="E36" s="21">
        <f t="shared" si="11"/>
        <v>11.439496116031169</v>
      </c>
      <c r="F36" s="21">
        <f t="shared" si="11"/>
        <v>7.697578490654267</v>
      </c>
      <c r="G36" s="21">
        <f t="shared" si="11"/>
        <v>3.8535896642730836</v>
      </c>
      <c r="H36" s="21">
        <f t="shared" si="11"/>
        <v>2.251545934064798</v>
      </c>
      <c r="I36" s="21">
        <f t="shared" si="11"/>
        <v>0.9209758927986795</v>
      </c>
      <c r="J36" s="21">
        <f t="shared" si="11"/>
        <v>0</v>
      </c>
    </row>
    <row r="37" spans="1:10" s="15" customFormat="1" ht="15" customHeight="1">
      <c r="A37" s="4" t="s">
        <v>43</v>
      </c>
      <c r="B37" s="5" t="s">
        <v>57</v>
      </c>
      <c r="C37" s="21">
        <f>C23/C31*100</f>
        <v>2.058419660848735</v>
      </c>
      <c r="D37" s="21">
        <f aca="true" t="shared" si="12" ref="D37:J37">D23/D31*100</f>
        <v>4.354635224716561</v>
      </c>
      <c r="E37" s="21">
        <f t="shared" si="12"/>
        <v>3.9528192683493786</v>
      </c>
      <c r="F37" s="21">
        <f t="shared" si="12"/>
        <v>3.862249001296699</v>
      </c>
      <c r="G37" s="21">
        <f t="shared" si="12"/>
        <v>3.9203057083042223</v>
      </c>
      <c r="H37" s="21">
        <f t="shared" si="12"/>
        <v>1.638726739858888</v>
      </c>
      <c r="I37" s="21">
        <f t="shared" si="12"/>
        <v>1.3341955143983435</v>
      </c>
      <c r="J37" s="21">
        <f t="shared" si="12"/>
        <v>0.9103949314088425</v>
      </c>
    </row>
    <row r="38" spans="1:10" s="15" customFormat="1" ht="25.5" customHeight="1">
      <c r="A38" s="4" t="s">
        <v>44</v>
      </c>
      <c r="B38" s="5" t="s">
        <v>58</v>
      </c>
      <c r="C38" s="21">
        <f>(C24+C30)/C31*100</f>
        <v>2.058419660848735</v>
      </c>
      <c r="D38" s="21">
        <f aca="true" t="shared" si="13" ref="D38:J38">(D24+D30)/D31*100</f>
        <v>4.354635224716561</v>
      </c>
      <c r="E38" s="21">
        <f t="shared" si="13"/>
        <v>3.9528192683493786</v>
      </c>
      <c r="F38" s="21">
        <f t="shared" si="13"/>
        <v>3.862249001296699</v>
      </c>
      <c r="G38" s="21">
        <f t="shared" si="13"/>
        <v>3.9203057083042223</v>
      </c>
      <c r="H38" s="21">
        <f t="shared" si="13"/>
        <v>1.638726739858888</v>
      </c>
      <c r="I38" s="21">
        <f t="shared" si="13"/>
        <v>1.3341955143983435</v>
      </c>
      <c r="J38" s="21">
        <f t="shared" si="13"/>
        <v>0.9103949314088425</v>
      </c>
    </row>
    <row r="39" spans="7:9" ht="12.75">
      <c r="G39" s="40" t="s">
        <v>66</v>
      </c>
      <c r="H39" s="40"/>
      <c r="I39" s="40"/>
    </row>
    <row r="40" spans="7:9" ht="12.75">
      <c r="G40" s="39"/>
      <c r="H40" s="39"/>
      <c r="I40" s="39"/>
    </row>
    <row r="41" spans="7:9" ht="12.75">
      <c r="G41" s="39" t="s">
        <v>67</v>
      </c>
      <c r="H41" s="39"/>
      <c r="I41" s="39"/>
    </row>
  </sheetData>
  <mergeCells count="8">
    <mergeCell ref="G39:I39"/>
    <mergeCell ref="G40:I40"/>
    <mergeCell ref="G41:I41"/>
    <mergeCell ref="A4:J4"/>
    <mergeCell ref="A6:A7"/>
    <mergeCell ref="B6:B7"/>
    <mergeCell ref="C6:C7"/>
    <mergeCell ref="D6:J6"/>
  </mergeCells>
  <printOptions horizontalCentered="1" verticalCentered="1"/>
  <pageMargins left="0.66" right="0.51" top="0.2362204724409449" bottom="0.5511811023622047" header="0.27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2007-01-25T12:18:41Z</cp:lastPrinted>
  <dcterms:created xsi:type="dcterms:W3CDTF">1998-12-09T13:02:10Z</dcterms:created>
  <dcterms:modified xsi:type="dcterms:W3CDTF">2007-01-25T12:20:23Z</dcterms:modified>
  <cp:category/>
  <cp:version/>
  <cp:contentType/>
  <cp:contentStatus/>
</cp:coreProperties>
</file>