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7- dług publiczny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<sst xmlns="http://schemas.openxmlformats.org/spreadsheetml/2006/main" count="67" uniqueCount="67">
  <si>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Wyszczególnienie</t>
  </si>
  <si>
    <t>4.</t>
  </si>
  <si>
    <t>1.</t>
  </si>
  <si>
    <t>3.</t>
  </si>
  <si>
    <t>5.</t>
  </si>
  <si>
    <t>6.</t>
  </si>
  <si>
    <t>w złotych</t>
  </si>
  <si>
    <t>Lp.</t>
  </si>
  <si>
    <t>obligacje</t>
  </si>
  <si>
    <t>1.1</t>
  </si>
  <si>
    <t>1.2</t>
  </si>
  <si>
    <t>1.3</t>
  </si>
  <si>
    <t>2.1</t>
  </si>
  <si>
    <t>2.2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</si>
  <si>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</si>
  <si>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</si>
  <si>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</si>
  <si>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</si>
  <si>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</si>
  <si>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</si>
  <si>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</si>
  <si>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</si>
  <si>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</si>
  <si>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</si>
  <si>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</si>
  <si>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Prognozowane wydatki budżetowe</t>
  </si>
  <si>
    <t>Prognozowany wynik finansowy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</si>
  <si>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</si>
  <si>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</si>
  <si>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</si>
  <si>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</si>
  <si>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</si>
  <si>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</si>
  <si>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</si>
  <si>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</si>
  <si>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</si>
  <si>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</si>
  <si>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</si>
  <si>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</si>
  <si>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</si>
  <si>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</si>
  <si>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</si>
  <si>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</si>
  <si>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</si>
  <si>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</si>
  <si>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</si>
  <si>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</si>
  <si>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</si>
  <si>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</si>
  <si>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</si>
  <si>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</si>
  <si>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</si>
  <si>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</si>
  <si>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t>1.1.4</t>
  </si>
  <si>
    <t>udzielenia poręczenia i gwarancji</t>
  </si>
  <si>
    <t>Zobowiązania wg tytułów dłużnych: (1.1+1.2+1.3)</t>
  </si>
  <si>
    <t>spłaty zadłużenia (art. 169 ust. 1)        (2:3)</t>
  </si>
  <si>
    <t>spłaty zadłużenia po uwzględnieniu wyłączeń (art. 169 ust. 3)      (2.1+2.3):3</t>
  </si>
  <si>
    <t>kredytów i pożyczek zaciągniętych</t>
  </si>
  <si>
    <t>pożyczek i kredytów planowanych</t>
  </si>
  <si>
    <t>długu (art. 170 ust. 1)         (1:3)</t>
  </si>
  <si>
    <t>długu po uwzględnieniu wyłączeń (art. 170 ust. 3)
(1.1+1.2):3</t>
  </si>
  <si>
    <t>Załącznik Nr 11</t>
  </si>
  <si>
    <t>Przewodniczący Rady Miejskiej</t>
  </si>
  <si>
    <t>Tomasz Cyganek</t>
  </si>
  <si>
    <t>do UCHWAŁY Nr XII/81/07 RADY MIEJSKIEJ</t>
  </si>
  <si>
    <t>w SĘPÓLNIE KRAJEŃSKIM z dnia 27 września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</si>
</sst>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8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right" wrapText="1"/>
    </xf>
    <xf numFmtId="3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GridLines="0" tabSelected="1" workbookViewId="0" topLeftCell="A1">
      <selection activeCell="B5" sqref="B5:B6"/>
    </sheetView>
  </sheetViews>
  <sheetFormatPr defaultColWidth="9.00390625" defaultRowHeight="12.75"/>
  <cols>
    <col min="1" max="1" width="6.25390625" style="0" customWidth="1"/>
    <col min="2" max="2" width="58.125" style="0" customWidth="1"/>
    <col min="3" max="3" width="12.625" style="0" customWidth="1"/>
    <col min="4" max="9" width="10.125" style="0" customWidth="1"/>
    <col min="10" max="10" width="13.125" style="0" customWidth="1"/>
  </cols>
  <sheetData>
    <row r="1" spans="6:10" ht="12.75">
      <c r="F1" s="15" t="s">
        <v>62</v>
      </c>
      <c r="G1" s="29"/>
      <c r="H1" s="29"/>
      <c r="I1" s="29"/>
      <c r="J1" s="29"/>
    </row>
    <row r="2" spans="6:10" ht="12.75">
      <c r="F2" s="2" t="s">
        <v>65</v>
      </c>
      <c r="G2" s="29"/>
      <c r="H2" s="29"/>
      <c r="I2" s="29"/>
      <c r="J2" s="29"/>
    </row>
    <row r="3" spans="6:10" ht="12.75">
      <c r="F3" s="2" t="s">
        <v>66</v>
      </c>
      <c r="G3" s="29"/>
      <c r="H3" s="29"/>
      <c r="I3" s="29"/>
      <c r="J3" s="29"/>
    </row>
    <row r="4" ht="8.25" customHeight="1">
      <c r="J4" s="14" t="s">
        <v>6</v>
      </c>
    </row>
    <row r="5" spans="1:10" s="3" customFormat="1" ht="35.25" customHeight="1">
      <c r="A5" s="34" t="s">
        <v>7</v>
      </c>
      <c r="B5" s="34" t="s">
        <v>0</v>
      </c>
      <c r="C5" s="35" t="s">
        <v>24</v>
      </c>
      <c r="D5" s="37" t="s">
        <v>14</v>
      </c>
      <c r="E5" s="38"/>
      <c r="F5" s="38"/>
      <c r="G5" s="38"/>
      <c r="H5" s="38"/>
      <c r="I5" s="38"/>
      <c r="J5" s="39"/>
    </row>
    <row r="6" spans="1:10" s="3" customFormat="1" ht="23.25" customHeight="1">
      <c r="A6" s="34"/>
      <c r="B6" s="34"/>
      <c r="C6" s="36"/>
      <c r="D6" s="12">
        <v>2007</v>
      </c>
      <c r="E6" s="12">
        <v>2008</v>
      </c>
      <c r="F6" s="12">
        <v>2009</v>
      </c>
      <c r="G6" s="12">
        <v>2010</v>
      </c>
      <c r="H6" s="12">
        <v>2011</v>
      </c>
      <c r="I6" s="12">
        <v>2012</v>
      </c>
      <c r="J6" s="12">
        <v>2013</v>
      </c>
    </row>
    <row r="7" spans="1:10" s="11" customFormat="1" ht="8.2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/>
      <c r="J7" s="10">
        <v>9</v>
      </c>
    </row>
    <row r="8" spans="1:10" s="23" customFormat="1" ht="22.5" customHeight="1">
      <c r="A8" s="12" t="s">
        <v>2</v>
      </c>
      <c r="B8" s="30" t="s">
        <v>55</v>
      </c>
      <c r="C8" s="31">
        <f aca="true" t="shared" si="0" ref="C8:J8">C9+C14+C19</f>
        <v>5636131</v>
      </c>
      <c r="D8" s="31">
        <v>4616284</v>
      </c>
      <c r="E8" s="31">
        <f t="shared" si="0"/>
        <v>4542120</v>
      </c>
      <c r="F8" s="31">
        <f t="shared" si="0"/>
        <v>3327256</v>
      </c>
      <c r="G8" s="31">
        <f t="shared" si="0"/>
        <v>1942348</v>
      </c>
      <c r="H8" s="31">
        <f t="shared" si="0"/>
        <v>1239898</v>
      </c>
      <c r="I8" s="31">
        <f t="shared" si="0"/>
        <v>610608</v>
      </c>
      <c r="J8" s="31">
        <f t="shared" si="0"/>
        <v>103700</v>
      </c>
    </row>
    <row r="9" spans="1:10" s="15" customFormat="1" ht="15" customHeight="1">
      <c r="A9" s="4" t="s">
        <v>9</v>
      </c>
      <c r="B9" s="6" t="s">
        <v>47</v>
      </c>
      <c r="C9" s="21">
        <f>SUM(C10:C13)</f>
        <v>5636131</v>
      </c>
      <c r="D9" s="21">
        <f aca="true" t="shared" si="1" ref="D9:I9">SUM(D10:D13)-D15</f>
        <v>5458567</v>
      </c>
      <c r="E9" s="21">
        <f t="shared" si="1"/>
        <v>4542120</v>
      </c>
      <c r="F9" s="21">
        <f t="shared" si="1"/>
        <v>3327256</v>
      </c>
      <c r="G9" s="21">
        <f t="shared" si="1"/>
        <v>1942348</v>
      </c>
      <c r="H9" s="21">
        <f t="shared" si="1"/>
        <v>1239898</v>
      </c>
      <c r="I9" s="21">
        <f t="shared" si="1"/>
        <v>610608</v>
      </c>
      <c r="J9" s="21">
        <f>SUM(J10:J13)</f>
        <v>103700</v>
      </c>
    </row>
    <row r="10" spans="1:11" s="2" customFormat="1" ht="15" customHeight="1">
      <c r="A10" s="9" t="s">
        <v>31</v>
      </c>
      <c r="B10" s="7" t="s">
        <v>15</v>
      </c>
      <c r="C10" s="18">
        <v>2708536</v>
      </c>
      <c r="D10" s="18">
        <f>C10+C11-D24+D14</f>
        <v>2367413</v>
      </c>
      <c r="E10" s="18">
        <f aca="true" t="shared" si="2" ref="E10:J10">D10+D11-E24-E25+E14</f>
        <v>1766973</v>
      </c>
      <c r="F10" s="18">
        <f t="shared" si="2"/>
        <v>1166533</v>
      </c>
      <c r="G10" s="18">
        <f t="shared" si="2"/>
        <v>574448</v>
      </c>
      <c r="H10" s="18">
        <f t="shared" si="2"/>
        <v>291398</v>
      </c>
      <c r="I10" s="18">
        <f t="shared" si="2"/>
        <v>81508</v>
      </c>
      <c r="J10" s="18">
        <f t="shared" si="2"/>
        <v>0</v>
      </c>
      <c r="K10" s="26"/>
    </row>
    <row r="11" spans="1:10" s="2" customFormat="1" ht="15" customHeight="1">
      <c r="A11" s="9" t="s">
        <v>32</v>
      </c>
      <c r="B11" s="7" t="s">
        <v>16</v>
      </c>
      <c r="C11" s="18">
        <v>168000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</row>
    <row r="12" spans="1:10" s="2" customFormat="1" ht="15" customHeight="1">
      <c r="A12" s="9" t="s">
        <v>33</v>
      </c>
      <c r="B12" s="7" t="s">
        <v>17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1" s="2" customFormat="1" ht="15" customHeight="1">
      <c r="A13" s="9" t="s">
        <v>53</v>
      </c>
      <c r="B13" s="7" t="s">
        <v>54</v>
      </c>
      <c r="C13" s="18">
        <v>2759595</v>
      </c>
      <c r="D13" s="18">
        <f>C13-D27+1037000</f>
        <v>3285871</v>
      </c>
      <c r="E13" s="18">
        <f>D13-E27</f>
        <v>2775147</v>
      </c>
      <c r="F13" s="18">
        <f>E13-F27</f>
        <v>2160723</v>
      </c>
      <c r="G13" s="18">
        <f>F13-G27</f>
        <v>1367900</v>
      </c>
      <c r="H13" s="18">
        <f>G13-H27</f>
        <v>948500</v>
      </c>
      <c r="I13" s="18">
        <f>H13-I27</f>
        <v>529100</v>
      </c>
      <c r="J13" s="18">
        <f>I13-J27</f>
        <v>103700</v>
      </c>
      <c r="K13" s="26"/>
    </row>
    <row r="14" spans="1:10" s="15" customFormat="1" ht="15" customHeight="1">
      <c r="A14" s="4" t="s">
        <v>10</v>
      </c>
      <c r="B14" s="6" t="s">
        <v>48</v>
      </c>
      <c r="C14" s="21">
        <f>C15+C16+C18</f>
        <v>0</v>
      </c>
      <c r="D14" s="21">
        <f aca="true" t="shared" si="3" ref="D14:J14">D15+D16+D18</f>
        <v>194717</v>
      </c>
      <c r="E14" s="21">
        <f t="shared" si="3"/>
        <v>0</v>
      </c>
      <c r="F14" s="21">
        <f t="shared" si="3"/>
        <v>0</v>
      </c>
      <c r="G14" s="21">
        <f t="shared" si="3"/>
        <v>0</v>
      </c>
      <c r="H14" s="21">
        <f t="shared" si="3"/>
        <v>0</v>
      </c>
      <c r="I14" s="21">
        <f t="shared" si="3"/>
        <v>0</v>
      </c>
      <c r="J14" s="21">
        <f t="shared" si="3"/>
        <v>0</v>
      </c>
    </row>
    <row r="15" spans="1:10" s="2" customFormat="1" ht="15" customHeight="1">
      <c r="A15" s="9" t="s">
        <v>34</v>
      </c>
      <c r="B15" s="7" t="s">
        <v>18</v>
      </c>
      <c r="C15" s="18">
        <v>0</v>
      </c>
      <c r="D15" s="18">
        <v>194717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</row>
    <row r="16" spans="1:10" s="2" customFormat="1" ht="15" customHeight="1">
      <c r="A16" s="9" t="s">
        <v>35</v>
      </c>
      <c r="B16" s="7" t="s">
        <v>19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</row>
    <row r="17" spans="1:10" s="2" customFormat="1" ht="15" customHeight="1">
      <c r="A17" s="9"/>
      <c r="B17" s="8" t="s">
        <v>20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</row>
    <row r="18" spans="1:10" s="2" customFormat="1" ht="15" customHeight="1">
      <c r="A18" s="9" t="s">
        <v>36</v>
      </c>
      <c r="B18" s="7" t="s">
        <v>8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</row>
    <row r="19" spans="1:10" s="15" customFormat="1" ht="15" customHeight="1">
      <c r="A19" s="4" t="s">
        <v>11</v>
      </c>
      <c r="B19" s="6" t="s">
        <v>21</v>
      </c>
      <c r="C19" s="19">
        <f>SUM(C20:C21)</f>
        <v>0</v>
      </c>
      <c r="D19" s="19">
        <f aca="true" t="shared" si="4" ref="D19:J19">SUM(D20:D21)</f>
        <v>0</v>
      </c>
      <c r="E19" s="19">
        <f t="shared" si="4"/>
        <v>0</v>
      </c>
      <c r="F19" s="19">
        <f t="shared" si="4"/>
        <v>0</v>
      </c>
      <c r="G19" s="19">
        <f t="shared" si="4"/>
        <v>0</v>
      </c>
      <c r="H19" s="19">
        <f t="shared" si="4"/>
        <v>0</v>
      </c>
      <c r="I19" s="19">
        <f t="shared" si="4"/>
        <v>0</v>
      </c>
      <c r="J19" s="19">
        <f t="shared" si="4"/>
        <v>0</v>
      </c>
    </row>
    <row r="20" spans="1:10" s="2" customFormat="1" ht="15" customHeight="1">
      <c r="A20" s="9" t="s">
        <v>49</v>
      </c>
      <c r="B20" s="16" t="s">
        <v>51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</row>
    <row r="21" spans="1:10" s="2" customFormat="1" ht="15" customHeight="1">
      <c r="A21" s="9" t="s">
        <v>50</v>
      </c>
      <c r="B21" s="16" t="s">
        <v>52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</row>
    <row r="22" spans="1:11" s="23" customFormat="1" ht="22.5" customHeight="1">
      <c r="A22" s="1">
        <v>2</v>
      </c>
      <c r="B22" s="13" t="s">
        <v>46</v>
      </c>
      <c r="C22" s="22">
        <f>C23+C28+C29</f>
        <v>628520</v>
      </c>
      <c r="D22" s="22">
        <f aca="true" t="shared" si="5" ref="D22:J22">D23+D28+D29</f>
        <v>1314564</v>
      </c>
      <c r="E22" s="22">
        <f t="shared" si="5"/>
        <v>1211164</v>
      </c>
      <c r="F22" s="22">
        <f t="shared" si="5"/>
        <v>1304864</v>
      </c>
      <c r="G22" s="22">
        <f t="shared" si="5"/>
        <v>1444908</v>
      </c>
      <c r="H22" s="22">
        <f t="shared" si="5"/>
        <v>732450</v>
      </c>
      <c r="I22" s="22">
        <f t="shared" si="5"/>
        <v>641290</v>
      </c>
      <c r="J22" s="22">
        <f t="shared" si="5"/>
        <v>507908</v>
      </c>
      <c r="K22" s="27"/>
    </row>
    <row r="23" spans="1:11" s="23" customFormat="1" ht="15" customHeight="1">
      <c r="A23" s="12" t="s">
        <v>12</v>
      </c>
      <c r="B23" s="30" t="s">
        <v>45</v>
      </c>
      <c r="C23" s="31">
        <f>SUM(C24:C27)</f>
        <v>528520</v>
      </c>
      <c r="D23" s="31">
        <f aca="true" t="shared" si="6" ref="D23:J23">SUM(D24:D27)</f>
        <v>1214564</v>
      </c>
      <c r="E23" s="31">
        <f>SUM(E24:E27)</f>
        <v>1111164</v>
      </c>
      <c r="F23" s="31">
        <f t="shared" si="6"/>
        <v>1214864</v>
      </c>
      <c r="G23" s="31">
        <f t="shared" si="6"/>
        <v>1384908</v>
      </c>
      <c r="H23" s="31">
        <f t="shared" si="6"/>
        <v>702450</v>
      </c>
      <c r="I23" s="31">
        <f t="shared" si="6"/>
        <v>629290</v>
      </c>
      <c r="J23" s="31">
        <f t="shared" si="6"/>
        <v>506908</v>
      </c>
      <c r="K23" s="27"/>
    </row>
    <row r="24" spans="1:11" s="2" customFormat="1" ht="15" customHeight="1">
      <c r="A24" s="9" t="s">
        <v>28</v>
      </c>
      <c r="B24" s="7" t="s">
        <v>58</v>
      </c>
      <c r="C24" s="18">
        <v>528520</v>
      </c>
      <c r="D24" s="18">
        <f>688140+15700</f>
        <v>703840</v>
      </c>
      <c r="E24" s="18">
        <f>600440-E25</f>
        <v>560440</v>
      </c>
      <c r="F24" s="18">
        <f>600440-F25</f>
        <v>560440</v>
      </c>
      <c r="G24" s="18">
        <f>592085-G25</f>
        <v>552085</v>
      </c>
      <c r="H24" s="18">
        <f>283050-H25</f>
        <v>243050</v>
      </c>
      <c r="I24" s="18">
        <f>209890-I25</f>
        <v>175173</v>
      </c>
      <c r="J24" s="18">
        <v>81508</v>
      </c>
      <c r="K24" s="26"/>
    </row>
    <row r="25" spans="1:12" s="2" customFormat="1" ht="15" customHeight="1">
      <c r="A25" s="9"/>
      <c r="B25" s="7" t="s">
        <v>59</v>
      </c>
      <c r="C25" s="18">
        <v>0</v>
      </c>
      <c r="D25" s="18">
        <v>0</v>
      </c>
      <c r="E25" s="18">
        <v>40000</v>
      </c>
      <c r="F25" s="18">
        <v>40000</v>
      </c>
      <c r="G25" s="18">
        <v>40000</v>
      </c>
      <c r="H25" s="18">
        <v>40000</v>
      </c>
      <c r="I25" s="18">
        <v>34717</v>
      </c>
      <c r="J25" s="18">
        <v>0</v>
      </c>
      <c r="K25" s="26"/>
      <c r="L25" s="26"/>
    </row>
    <row r="26" spans="1:10" s="2" customFormat="1" ht="15" customHeight="1">
      <c r="A26" s="9" t="s">
        <v>29</v>
      </c>
      <c r="B26" s="7" t="s">
        <v>40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</row>
    <row r="27" spans="1:11" s="2" customFormat="1" ht="15" customHeight="1">
      <c r="A27" s="9" t="s">
        <v>30</v>
      </c>
      <c r="B27" s="7" t="s">
        <v>39</v>
      </c>
      <c r="C27" s="18">
        <v>0</v>
      </c>
      <c r="D27" s="18">
        <v>510724</v>
      </c>
      <c r="E27" s="18">
        <v>510724</v>
      </c>
      <c r="F27" s="18">
        <f>510724+103700</f>
        <v>614424</v>
      </c>
      <c r="G27" s="18">
        <f>585423+207400</f>
        <v>792823</v>
      </c>
      <c r="H27" s="18">
        <f>212000+207400</f>
        <v>419400</v>
      </c>
      <c r="I27" s="18">
        <f>212000+207400</f>
        <v>419400</v>
      </c>
      <c r="J27" s="18">
        <f>218000+207400</f>
        <v>425400</v>
      </c>
      <c r="K27" s="26"/>
    </row>
    <row r="28" spans="1:10" s="15" customFormat="1" ht="15" customHeight="1">
      <c r="A28" s="4" t="s">
        <v>13</v>
      </c>
      <c r="B28" s="6" t="s">
        <v>38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</row>
    <row r="29" spans="1:11" s="15" customFormat="1" ht="14.25" customHeight="1">
      <c r="A29" s="4" t="s">
        <v>27</v>
      </c>
      <c r="B29" s="6" t="s">
        <v>37</v>
      </c>
      <c r="C29" s="21">
        <v>100000</v>
      </c>
      <c r="D29" s="21">
        <v>100000</v>
      </c>
      <c r="E29" s="21">
        <v>100000</v>
      </c>
      <c r="F29" s="21">
        <v>90000</v>
      </c>
      <c r="G29" s="21">
        <v>60000</v>
      </c>
      <c r="H29" s="21">
        <v>30000</v>
      </c>
      <c r="I29" s="21">
        <v>12000</v>
      </c>
      <c r="J29" s="21">
        <v>1000</v>
      </c>
      <c r="K29" s="28"/>
    </row>
    <row r="30" spans="1:10" s="23" customFormat="1" ht="22.5" customHeight="1">
      <c r="A30" s="1" t="s">
        <v>3</v>
      </c>
      <c r="B30" s="13" t="s">
        <v>22</v>
      </c>
      <c r="C30" s="22">
        <v>30534104</v>
      </c>
      <c r="D30" s="22">
        <v>30187695</v>
      </c>
      <c r="E30" s="22">
        <f aca="true" t="shared" si="7" ref="E30:J30">D30*1.015</f>
        <v>30640510.424999997</v>
      </c>
      <c r="F30" s="22">
        <f t="shared" si="7"/>
        <v>31100118.081374995</v>
      </c>
      <c r="G30" s="22">
        <f t="shared" si="7"/>
        <v>31566619.852595616</v>
      </c>
      <c r="H30" s="22">
        <f t="shared" si="7"/>
        <v>32040119.15038455</v>
      </c>
      <c r="I30" s="22">
        <f t="shared" si="7"/>
        <v>32520720.937640313</v>
      </c>
      <c r="J30" s="22">
        <f t="shared" si="7"/>
        <v>33008531.751704916</v>
      </c>
    </row>
    <row r="31" spans="1:10" s="24" customFormat="1" ht="22.5" customHeight="1">
      <c r="A31" s="1" t="s">
        <v>1</v>
      </c>
      <c r="B31" s="13" t="s">
        <v>25</v>
      </c>
      <c r="C31" s="22">
        <v>31153095</v>
      </c>
      <c r="D31" s="22">
        <v>30382412</v>
      </c>
      <c r="E31" s="22">
        <v>30640510</v>
      </c>
      <c r="F31" s="22">
        <f>E31*1.015</f>
        <v>31100117.65</v>
      </c>
      <c r="G31" s="22">
        <f>F31*1.015</f>
        <v>31566619.414749995</v>
      </c>
      <c r="H31" s="22">
        <f>G31*1.015</f>
        <v>32040118.70597124</v>
      </c>
      <c r="I31" s="22">
        <f>H31*1.015</f>
        <v>32520720.486560807</v>
      </c>
      <c r="J31" s="22">
        <f>I31*1.015</f>
        <v>33008531.293859217</v>
      </c>
    </row>
    <row r="32" spans="1:10" s="24" customFormat="1" ht="22.5" customHeight="1">
      <c r="A32" s="1" t="s">
        <v>4</v>
      </c>
      <c r="B32" s="13" t="s">
        <v>26</v>
      </c>
      <c r="C32" s="22">
        <f>C30-C31</f>
        <v>-618991</v>
      </c>
      <c r="D32" s="22">
        <f aca="true" t="shared" si="8" ref="D32:J32">D30-D31</f>
        <v>-194717</v>
      </c>
      <c r="E32" s="22">
        <f t="shared" si="8"/>
        <v>0.42499999701976776</v>
      </c>
      <c r="F32" s="22">
        <f t="shared" si="8"/>
        <v>0.43137499690055847</v>
      </c>
      <c r="G32" s="22">
        <f t="shared" si="8"/>
        <v>0.4378456212580204</v>
      </c>
      <c r="H32" s="22">
        <f t="shared" si="8"/>
        <v>0.44441330805420876</v>
      </c>
      <c r="I32" s="22">
        <f t="shared" si="8"/>
        <v>0.45107950642704964</v>
      </c>
      <c r="J32" s="22">
        <f t="shared" si="8"/>
        <v>0.45784569904208183</v>
      </c>
    </row>
    <row r="33" spans="1:10" s="3" customFormat="1" ht="16.5" customHeight="1">
      <c r="A33" s="1" t="s">
        <v>5</v>
      </c>
      <c r="B33" s="13" t="s">
        <v>23</v>
      </c>
      <c r="C33" s="17"/>
      <c r="D33" s="17"/>
      <c r="E33" s="17"/>
      <c r="F33" s="17"/>
      <c r="G33" s="17"/>
      <c r="H33" s="17"/>
      <c r="I33" s="17"/>
      <c r="J33" s="17"/>
    </row>
    <row r="34" spans="1:10" s="15" customFormat="1" ht="15" customHeight="1">
      <c r="A34" s="4" t="s">
        <v>41</v>
      </c>
      <c r="B34" s="5" t="s">
        <v>60</v>
      </c>
      <c r="C34" s="21">
        <f>(C8-C28)/C30*100</f>
        <v>18.458478427924398</v>
      </c>
      <c r="D34" s="21">
        <f aca="true" t="shared" si="9" ref="D34:J34">(D8-D28)/D30*100</f>
        <v>15.291939315008978</v>
      </c>
      <c r="E34" s="21">
        <f t="shared" si="9"/>
        <v>14.823904487877018</v>
      </c>
      <c r="F34" s="21">
        <f t="shared" si="9"/>
        <v>10.698531726773739</v>
      </c>
      <c r="G34" s="21">
        <f t="shared" si="9"/>
        <v>6.153170688119423</v>
      </c>
      <c r="H34" s="21">
        <f t="shared" si="9"/>
        <v>3.869829553942588</v>
      </c>
      <c r="I34" s="21">
        <f t="shared" si="9"/>
        <v>1.8775967518397378</v>
      </c>
      <c r="J34" s="21">
        <f t="shared" si="9"/>
        <v>0.3141612016555199</v>
      </c>
    </row>
    <row r="35" spans="1:10" s="15" customFormat="1" ht="28.5" customHeight="1">
      <c r="A35" s="4" t="s">
        <v>42</v>
      </c>
      <c r="B35" s="5" t="s">
        <v>61</v>
      </c>
      <c r="C35" s="21">
        <f>(C9+C14)/C30*100</f>
        <v>18.458478427924398</v>
      </c>
      <c r="D35" s="21">
        <f aca="true" t="shared" si="10" ref="D35:J35">(D9+D14)/D30*100</f>
        <v>18.727113812432517</v>
      </c>
      <c r="E35" s="21">
        <f t="shared" si="10"/>
        <v>14.823904487877018</v>
      </c>
      <c r="F35" s="21">
        <f t="shared" si="10"/>
        <v>10.698531726773739</v>
      </c>
      <c r="G35" s="21">
        <f t="shared" si="10"/>
        <v>6.153170688119423</v>
      </c>
      <c r="H35" s="21">
        <f t="shared" si="10"/>
        <v>3.869829553942588</v>
      </c>
      <c r="I35" s="21">
        <f t="shared" si="10"/>
        <v>1.8775967518397378</v>
      </c>
      <c r="J35" s="21">
        <f t="shared" si="10"/>
        <v>0.3141612016555199</v>
      </c>
    </row>
    <row r="36" spans="1:10" s="15" customFormat="1" ht="15" customHeight="1">
      <c r="A36" s="4" t="s">
        <v>43</v>
      </c>
      <c r="B36" s="5" t="s">
        <v>56</v>
      </c>
      <c r="C36" s="21">
        <f>C22/C30*100</f>
        <v>2.058419660848735</v>
      </c>
      <c r="D36" s="21">
        <f aca="true" t="shared" si="11" ref="D36:J36">D22/D30*100</f>
        <v>4.354635224716561</v>
      </c>
      <c r="E36" s="21">
        <f t="shared" si="11"/>
        <v>3.9528192683493786</v>
      </c>
      <c r="F36" s="21">
        <f t="shared" si="11"/>
        <v>4.195688249754419</v>
      </c>
      <c r="G36" s="21">
        <f t="shared" si="11"/>
        <v>4.577328857974605</v>
      </c>
      <c r="H36" s="21">
        <f t="shared" si="11"/>
        <v>2.286040187810004</v>
      </c>
      <c r="I36" s="21">
        <f t="shared" si="11"/>
        <v>1.971942753759049</v>
      </c>
      <c r="J36" s="21">
        <f t="shared" si="11"/>
        <v>1.5387173347198824</v>
      </c>
    </row>
    <row r="37" spans="1:10" s="15" customFormat="1" ht="25.5" customHeight="1">
      <c r="A37" s="4" t="s">
        <v>44</v>
      </c>
      <c r="B37" s="5" t="s">
        <v>57</v>
      </c>
      <c r="C37" s="21">
        <f>(C23+C29)/C30*100</f>
        <v>2.058419660848735</v>
      </c>
      <c r="D37" s="21">
        <f aca="true" t="shared" si="12" ref="D37:J37">(D23+D29)/D30*100</f>
        <v>4.354635224716561</v>
      </c>
      <c r="E37" s="21">
        <f t="shared" si="12"/>
        <v>3.9528192683493786</v>
      </c>
      <c r="F37" s="21">
        <f t="shared" si="12"/>
        <v>4.195688249754419</v>
      </c>
      <c r="G37" s="21">
        <f t="shared" si="12"/>
        <v>4.577328857974605</v>
      </c>
      <c r="H37" s="21">
        <f t="shared" si="12"/>
        <v>2.286040187810004</v>
      </c>
      <c r="I37" s="21">
        <f t="shared" si="12"/>
        <v>1.971942753759049</v>
      </c>
      <c r="J37" s="21">
        <f t="shared" si="12"/>
        <v>1.5387173347198824</v>
      </c>
    </row>
    <row r="38" spans="7:9" ht="12.75">
      <c r="G38" s="32" t="s">
        <v>63</v>
      </c>
      <c r="H38" s="32"/>
      <c r="I38" s="32"/>
    </row>
    <row r="39" spans="7:9" ht="12.75">
      <c r="G39" s="33"/>
      <c r="H39" s="33"/>
      <c r="I39" s="33"/>
    </row>
    <row r="40" spans="7:9" ht="12.75">
      <c r="G40" s="33" t="s">
        <v>64</v>
      </c>
      <c r="H40" s="33"/>
      <c r="I40" s="33"/>
    </row>
  </sheetData>
  <mergeCells count="7">
    <mergeCell ref="G38:I38"/>
    <mergeCell ref="G39:I39"/>
    <mergeCell ref="G40:I40"/>
    <mergeCell ref="A5:A6"/>
    <mergeCell ref="B5:B6"/>
    <mergeCell ref="C5:C6"/>
    <mergeCell ref="D5:J5"/>
  </mergeCells>
  <printOptions horizontalCentered="1" verticalCentered="1"/>
  <pageMargins left="0.66" right="0.51" top="0.2362204724409449" bottom="0.5511811023622047" header="0.27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URZĄD MIEJSKI w Sępólnie Kajeńskim-Ewa Marzec</cp:lastModifiedBy>
  <cp:lastPrinted>2007-09-28T08:55:50Z</cp:lastPrinted>
  <dcterms:created xsi:type="dcterms:W3CDTF">1998-12-09T13:02:10Z</dcterms:created>
  <dcterms:modified xsi:type="dcterms:W3CDTF">2007-09-28T08:56:03Z</dcterms:modified>
  <cp:category/>
  <cp:version/>
  <cp:contentType/>
  <cp:contentStatus/>
</cp:coreProperties>
</file>