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</definedNames>
  <calcPr fullCalcOnLoad="1"/>
</workbook>
</file>

<file path=xl/sharedStrings.xml><?xml version="1.0" encoding="utf-8"?>
<sst xmlns="http://schemas.openxmlformats.org/spreadsheetml/2006/main" count="193" uniqueCount="133">
  <si>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</si>
  <si>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</si>
  <si>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</si>
  <si>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</si>
  <si>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</si>
  <si>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</si>
  <si>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</si>
  <si>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</si>
  <si>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</si>
  <si>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</si>
  <si>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6050</t>
  </si>
  <si>
    <t>600</t>
  </si>
  <si>
    <t>60016</t>
  </si>
  <si>
    <t>900</t>
  </si>
  <si>
    <t>90095</t>
  </si>
  <si>
    <t>926</t>
  </si>
  <si>
    <t>92601</t>
  </si>
  <si>
    <t>6060</t>
  </si>
  <si>
    <t>6059</t>
  </si>
  <si>
    <t>Ogółem zadania inwestycyjne</t>
  </si>
  <si>
    <t>Rady Miejskiej w Sępólnie Krajeńskim</t>
  </si>
  <si>
    <t>Zakup tłucznia do utwardzenia dróg gminnych</t>
  </si>
  <si>
    <t>środki pozyskane z innych  źródeł</t>
  </si>
  <si>
    <t>Razem dział 600</t>
  </si>
  <si>
    <t>Razem dział 801</t>
  </si>
  <si>
    <t>Razem dział 900</t>
  </si>
  <si>
    <t>Razem dział 926</t>
  </si>
  <si>
    <t>1.</t>
  </si>
  <si>
    <t>2.</t>
  </si>
  <si>
    <t>3.</t>
  </si>
  <si>
    <t>4.</t>
  </si>
  <si>
    <t>5.</t>
  </si>
  <si>
    <t>6.</t>
  </si>
  <si>
    <t>Uwagi</t>
  </si>
  <si>
    <t>8.</t>
  </si>
  <si>
    <t>9.</t>
  </si>
  <si>
    <t>6057</t>
  </si>
  <si>
    <t>Rewitalizacja miasta Sępólna Krajeńskiego</t>
  </si>
  <si>
    <t xml:space="preserve">Rozwój turystyki, rekreacji i sportu na terenie Pojezierza Krajeńskiego  </t>
  </si>
  <si>
    <t xml:space="preserve">Załącznik Nr 3 </t>
  </si>
  <si>
    <t>700</t>
  </si>
  <si>
    <t>70005</t>
  </si>
  <si>
    <t>Wykup budynku przy ulicy Przemysłowej</t>
  </si>
  <si>
    <t>Razem dział 700</t>
  </si>
  <si>
    <t>Budowa drogi Wilkowo-Wałdówko</t>
  </si>
  <si>
    <t>010</t>
  </si>
  <si>
    <t>Razem dział 010</t>
  </si>
  <si>
    <t>dochody własne jst</t>
  </si>
  <si>
    <t xml:space="preserve"> Zadania inwestycyjne w 2012 roku</t>
  </si>
  <si>
    <t>01010</t>
  </si>
  <si>
    <t>60014</t>
  </si>
  <si>
    <t>6300</t>
  </si>
  <si>
    <t>Dotacja celowa na pomoc finansową udzielana międzyjednostkami samorządu terytorialnego na dofinansowanie zadań inwestycyjnych i zakupów inwestycyjnych - dofinansowanie budowy chodników przy drogach powiatowych na terenie Gminy Sępólno Krajeńskie</t>
  </si>
  <si>
    <t>750</t>
  </si>
  <si>
    <t>Razem dział 750</t>
  </si>
  <si>
    <t>75095</t>
  </si>
  <si>
    <t>6067</t>
  </si>
  <si>
    <t>6069</t>
  </si>
  <si>
    <t>Dokumentacja projektowa na budowę wodociągów w Gminie Sępólno Krajeńskie( m.in.Włościbórz-Włościbórek)</t>
  </si>
  <si>
    <t>90001</t>
  </si>
  <si>
    <t>Inwestycja realizowana w latach 2008-2012 przy współudziale Gminy Więcbork. Projekt dofinansowany z RPO Województwa Kujawsko-Pomorskiego w ramach działania 6.2</t>
  </si>
  <si>
    <t>Dotacja dla powiatu</t>
  </si>
  <si>
    <t>Dokumentacja projektowa na kanalizacje sanitarną w Gminie Sępólno Krajeńskie(m.in. Trzciany-Włościbórz-Komierowo)</t>
  </si>
  <si>
    <t>Zakup komputerów z dostępem do Internetu dla miszkańców Gminy Sępólno Krajeńskie zagrożonych wykluczeniem cyfrowym</t>
  </si>
  <si>
    <t>Zadanie realizowane w latach 2012-2014 w ramach działania 8.1 PO Innowacyjna Gospodarka</t>
  </si>
  <si>
    <t>Zadanie realizowane w latach 2010-2012 -  dofinansowanie projektu z RPO WK-P w działaniu 7.1</t>
  </si>
  <si>
    <t>10.</t>
  </si>
  <si>
    <t>11.</t>
  </si>
  <si>
    <t>Zakup mikrobusu przystoasowanego do transportu osób niepełnosprawnych dla Gminy Sępólno Krajeńskie</t>
  </si>
  <si>
    <t>Dofinansowanie z PFRON</t>
  </si>
  <si>
    <t>do uchwały Nr XVI/99/11</t>
  </si>
  <si>
    <t>z dnia 29 grudnia  2011 r.</t>
  </si>
  <si>
    <t>Budowa ulicy Tartacznej w Sępólnie Krajeńskim</t>
  </si>
  <si>
    <t>7.</t>
  </si>
  <si>
    <t>12.</t>
  </si>
  <si>
    <t>Budowa kompleksów sportowych w ramach programu "Moje boiska - Orlik 2012" przy ZS w Wałdowie i w Lutowie</t>
  </si>
  <si>
    <t>801</t>
  </si>
  <si>
    <t>80101</t>
  </si>
  <si>
    <t>Termomodernizacja obiektu SP w Zbożu</t>
  </si>
  <si>
    <t>Termomodernizacja obiektu SP w Wiśniewie</t>
  </si>
  <si>
    <t>13.</t>
  </si>
  <si>
    <t>14.</t>
  </si>
  <si>
    <t>853</t>
  </si>
  <si>
    <t>85305</t>
  </si>
  <si>
    <t>Razem dział 853</t>
  </si>
  <si>
    <t>Opracowanie dokumentacji projektowej na budowę i wyposażenie żłobka w ramach kompleksu CENTRUM MAŁEGO DZIECKA I RODZINY w Sępólnie Krajenskim</t>
  </si>
  <si>
    <t>Budowa i wyposazenie żłobka oraz klubu dziecięcego w ramach kompleksu CENTRUM MAŁEGO DZIECKA I RODZINY w Sępólnie Krajeńskim</t>
  </si>
  <si>
    <t>15.</t>
  </si>
  <si>
    <t>16.</t>
  </si>
  <si>
    <t xml:space="preserve">Zadanie realizowane w latach 2012-2013  </t>
  </si>
  <si>
    <t>rok budżetowy 2012 (8+9+10)</t>
  </si>
  <si>
    <t>do uchwały Nr XXII/…../12</t>
  </si>
  <si>
    <t>z dnia 28 czerwca 2012 r.</t>
  </si>
  <si>
    <t>92109</t>
  </si>
  <si>
    <t>921</t>
  </si>
  <si>
    <t>17.</t>
  </si>
  <si>
    <t>18.</t>
  </si>
  <si>
    <t>19.</t>
  </si>
  <si>
    <t>20.</t>
  </si>
  <si>
    <t>21.</t>
  </si>
  <si>
    <t>22.</t>
  </si>
  <si>
    <t>754</t>
  </si>
  <si>
    <t>75412</t>
  </si>
  <si>
    <t>Remont i modernizacja elewacji i dachów świetlic wiejskich w Gminie Sępólno Krajeńskie</t>
  </si>
  <si>
    <t>Zadanie realizowane w ramach PROW działanie 413-"Odnowa i Rozwój Wsi" Umowa Nr OW-I.052.9.74.156.2011 00038-6930-UM0230080/11</t>
  </si>
  <si>
    <t>Remont i modernizacja oraz wyposażenie świetlicy wiejskiej w Niechorzu</t>
  </si>
  <si>
    <t>Razem dział 921</t>
  </si>
  <si>
    <t>Wyposażenie świetlicy wiejskiej w miejscowości Włościbórz poprzez zakup krzeseł, stołów oraz mebli kuchennych i sprzętu AGD</t>
  </si>
  <si>
    <t>Zakup tradycyjnych strojów krajeńskich oraz namiotu, krzeseł i ław dla Koła Gospodyń Wiejskich we Włościborzu</t>
  </si>
  <si>
    <t>Zakup sprzętu elektronicznego wraz z zestawem komputerowym oraz wyposazenie kuchni w świetlicy w Wiśniewce</t>
  </si>
  <si>
    <t>Zadanie realizowane w ramach PROW działanie 413-"Odnowa i Rozwój Wsi" Umowa Nr OW-I.052.8.253.252.2011 00224-6930-UM0240290/12</t>
  </si>
  <si>
    <t>Zadanie realizowane w ramach PROW działanie 413-"Odnowa i Rozwój Wsi" Umowa Nr OW-I.052.8.256.255.2011 00227-6930-UM0240293/12</t>
  </si>
  <si>
    <t>92110</t>
  </si>
  <si>
    <t>Zadanie realizowane w ramach PROW działanie 413-"Odnowa i Rozwój Wsi" Umowa Nr OW-I.052.8.255.254.2011 00226-6930-UM0240292/12</t>
  </si>
  <si>
    <t>Zadanie realizowane w ramach PROW działanie 413-"Odnowa i Rozwój Wsi" Umowa Nr OW-I.052.8.254.253.2011 00225-6930-UM0240291/12</t>
  </si>
  <si>
    <t>Zakup silnika do łodzi ratunkowej dla OSP Sępólno Kraj.</t>
  </si>
  <si>
    <t>Razem dział 754</t>
  </si>
  <si>
    <t>92195</t>
  </si>
  <si>
    <t xml:space="preserve">Opracowanie dokumentacji technicznej dotyczącej remontu i modernizacji Sali widowiskowo-kinowej w CKiS w Sępólnie Kraj. </t>
  </si>
  <si>
    <t>Wykonanie systemu do odsysania spalin dla OSP w Sępólnie Krajeńskim</t>
  </si>
  <si>
    <t>Razem rozdział 92109</t>
  </si>
  <si>
    <t>Dotacja  Ministra Kultury i Dziedzictwa Narodowego 42 000,00zł tj. 84% dofinansowania</t>
  </si>
  <si>
    <t>Połozenie chodnika przy ulicy Sienkiewicza o powierzchni 3647m2</t>
  </si>
  <si>
    <t>Koszt zakupu kostki ponosi zgodnie z zawartym porozumieniem Generalna Dyrekcja Dróg i Autostrad</t>
  </si>
  <si>
    <t>Zwiększenie wysokości wkładu własnego, przewidywane dofinansowanie w wysokości 120 000zł</t>
  </si>
  <si>
    <t>Zakup działki zabudowanej hangarem na sprzęt wodny od MLKS Krajna w Sępólnie Krajeńskim</t>
  </si>
  <si>
    <t>Zgodnie z Uchwałą RM z dnia 29.12.2011r.</t>
  </si>
  <si>
    <t>Wykup użytkowania wieczystego działek przeznaczonych pod budownictwo mieszkaniowe przy ulicy Odrodzenia w Sępólnie Krajeńskim</t>
  </si>
  <si>
    <t>23.</t>
  </si>
  <si>
    <t>24.</t>
  </si>
  <si>
    <t>25.</t>
  </si>
  <si>
    <t>26.</t>
  </si>
  <si>
    <t>27.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</si>
</sst>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3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.25"/>
      <color indexed="8"/>
      <name val="Arial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6" fillId="20" borderId="10" xfId="0" applyNumberFormat="1" applyFont="1" applyFill="1" applyBorder="1" applyAlignment="1">
      <alignment vertical="center"/>
    </xf>
    <xf numFmtId="49" fontId="6" fillId="2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2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4" fontId="28" fillId="25" borderId="10" xfId="0" applyNumberFormat="1" applyFont="1" applyFill="1" applyBorder="1" applyAlignment="1" applyProtection="1">
      <alignment horizontal="right" vertical="center" wrapText="1"/>
      <protection locked="0"/>
    </xf>
    <xf numFmtId="2" fontId="28" fillId="25" borderId="10" xfId="0" applyNumberFormat="1" applyFont="1" applyFill="1" applyBorder="1" applyAlignment="1" applyProtection="1">
      <alignment vertical="center" wrapText="1"/>
      <protection locked="0"/>
    </xf>
    <xf numFmtId="2" fontId="29" fillId="25" borderId="14" xfId="0" applyNumberFormat="1" applyFont="1" applyFill="1" applyBorder="1" applyAlignment="1" applyProtection="1">
      <alignment vertical="center" wrapText="1"/>
      <protection locked="0"/>
    </xf>
    <xf numFmtId="49" fontId="29" fillId="25" borderId="15" xfId="0" applyNumberFormat="1" applyFont="1" applyFill="1" applyBorder="1" applyAlignment="1" applyProtection="1">
      <alignment horizontal="left" vertical="center" wrapText="1"/>
      <protection locked="0"/>
    </xf>
    <xf numFmtId="4" fontId="28" fillId="25" borderId="10" xfId="0" applyNumberFormat="1" applyFont="1" applyFill="1" applyBorder="1" applyAlignment="1" applyProtection="1">
      <alignment vertical="center" wrapText="1"/>
      <protection locked="0"/>
    </xf>
    <xf numFmtId="49" fontId="6" fillId="20" borderId="14" xfId="0" applyNumberFormat="1" applyFont="1" applyFill="1" applyBorder="1" applyAlignment="1">
      <alignment horizontal="center" vertical="center"/>
    </xf>
    <xf numFmtId="49" fontId="6" fillId="20" borderId="16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left" vertical="center" wrapText="1"/>
    </xf>
    <xf numFmtId="49" fontId="4" fillId="24" borderId="12" xfId="0" applyNumberFormat="1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/>
    </xf>
    <xf numFmtId="4" fontId="4" fillId="24" borderId="12" xfId="0" applyNumberFormat="1" applyFont="1" applyFill="1" applyBorder="1" applyAlignment="1">
      <alignment horizontal="right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SheetLayoutView="100" zoomScalePageLayoutView="0" workbookViewId="0" topLeftCell="A50">
      <selection activeCell="I50" sqref="I50"/>
    </sheetView>
  </sheetViews>
  <sheetFormatPr defaultColWidth="9.00390625" defaultRowHeight="12.75"/>
  <cols>
    <col min="1" max="1" width="3.625" style="4" customWidth="1"/>
    <col min="2" max="2" width="5.25390625" style="4" customWidth="1"/>
    <col min="3" max="3" width="6.75390625" style="4" customWidth="1"/>
    <col min="4" max="4" width="5.375" style="4" customWidth="1"/>
    <col min="5" max="5" width="37.875" style="3" customWidth="1"/>
    <col min="6" max="6" width="14.00390625" style="3" customWidth="1"/>
    <col min="7" max="7" width="12.625" style="3" customWidth="1"/>
    <col min="8" max="8" width="13.00390625" style="3" customWidth="1"/>
    <col min="9" max="9" width="9.375" style="3" customWidth="1"/>
    <col min="10" max="10" width="13.125" style="3" customWidth="1"/>
    <col min="11" max="11" width="26.00390625" style="3" customWidth="1"/>
    <col min="12" max="12" width="16.75390625" style="3" customWidth="1"/>
    <col min="13" max="16384" width="9.125" style="3" customWidth="1"/>
  </cols>
  <sheetData>
    <row r="1" spans="1:10" ht="18.75">
      <c r="A1" s="84"/>
      <c r="B1" s="84"/>
      <c r="C1" s="84"/>
      <c r="I1" s="28" t="s">
        <v>39</v>
      </c>
      <c r="J1" s="28"/>
    </row>
    <row r="2" spans="9:10" ht="15">
      <c r="I2" s="29" t="s">
        <v>91</v>
      </c>
      <c r="J2" s="29"/>
    </row>
    <row r="3" spans="9:10" ht="15">
      <c r="I3" s="29" t="s">
        <v>20</v>
      </c>
      <c r="J3" s="29"/>
    </row>
    <row r="4" spans="9:10" ht="15">
      <c r="I4" s="29" t="s">
        <v>92</v>
      </c>
      <c r="J4" s="29"/>
    </row>
    <row r="6" spans="1:10" s="39" customFormat="1" ht="12">
      <c r="A6" s="68"/>
      <c r="B6" s="68"/>
      <c r="C6" s="68"/>
      <c r="D6" s="38"/>
      <c r="I6" s="40" t="s">
        <v>39</v>
      </c>
      <c r="J6" s="40"/>
    </row>
    <row r="7" spans="1:9" s="39" customFormat="1" ht="12">
      <c r="A7" s="38"/>
      <c r="B7" s="38"/>
      <c r="C7" s="38"/>
      <c r="D7" s="38"/>
      <c r="I7" s="39" t="s">
        <v>70</v>
      </c>
    </row>
    <row r="8" spans="1:9" s="39" customFormat="1" ht="12">
      <c r="A8" s="38"/>
      <c r="B8" s="38"/>
      <c r="C8" s="38"/>
      <c r="D8" s="38"/>
      <c r="I8" s="39" t="s">
        <v>20</v>
      </c>
    </row>
    <row r="9" spans="1:9" s="39" customFormat="1" ht="12">
      <c r="A9" s="38"/>
      <c r="B9" s="38"/>
      <c r="C9" s="38"/>
      <c r="D9" s="38"/>
      <c r="I9" s="39" t="s">
        <v>71</v>
      </c>
    </row>
    <row r="10" spans="1:12" ht="20.25" customHeight="1">
      <c r="A10" s="78" t="s">
        <v>48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5"/>
    </row>
    <row r="11" spans="1:11" ht="19.5" customHeight="1">
      <c r="A11" s="89" t="s">
        <v>3</v>
      </c>
      <c r="B11" s="89" t="s">
        <v>0</v>
      </c>
      <c r="C11" s="89" t="s">
        <v>1</v>
      </c>
      <c r="D11" s="89" t="s">
        <v>7</v>
      </c>
      <c r="E11" s="82" t="s">
        <v>8</v>
      </c>
      <c r="F11" s="82" t="s">
        <v>6</v>
      </c>
      <c r="G11" s="82" t="s">
        <v>4</v>
      </c>
      <c r="H11" s="82"/>
      <c r="I11" s="82"/>
      <c r="J11" s="82"/>
      <c r="K11" s="82" t="s">
        <v>33</v>
      </c>
    </row>
    <row r="12" spans="1:11" ht="19.5" customHeight="1">
      <c r="A12" s="89"/>
      <c r="B12" s="89"/>
      <c r="C12" s="89"/>
      <c r="D12" s="89"/>
      <c r="E12" s="82"/>
      <c r="F12" s="82"/>
      <c r="G12" s="82" t="s">
        <v>90</v>
      </c>
      <c r="H12" s="82" t="s">
        <v>9</v>
      </c>
      <c r="I12" s="82"/>
      <c r="J12" s="82"/>
      <c r="K12" s="83"/>
    </row>
    <row r="13" spans="1:11" ht="15" customHeight="1">
      <c r="A13" s="89"/>
      <c r="B13" s="89"/>
      <c r="C13" s="89"/>
      <c r="D13" s="89"/>
      <c r="E13" s="82"/>
      <c r="F13" s="82"/>
      <c r="G13" s="82"/>
      <c r="H13" s="82" t="s">
        <v>47</v>
      </c>
      <c r="I13" s="82" t="s">
        <v>5</v>
      </c>
      <c r="J13" s="79" t="s">
        <v>22</v>
      </c>
      <c r="K13" s="83"/>
    </row>
    <row r="14" spans="1:11" ht="15.75" customHeight="1">
      <c r="A14" s="89"/>
      <c r="B14" s="89"/>
      <c r="C14" s="89"/>
      <c r="D14" s="89"/>
      <c r="E14" s="82"/>
      <c r="F14" s="82"/>
      <c r="G14" s="82"/>
      <c r="H14" s="82"/>
      <c r="I14" s="82"/>
      <c r="J14" s="80"/>
      <c r="K14" s="83"/>
    </row>
    <row r="15" spans="1:11" ht="14.25" customHeight="1">
      <c r="A15" s="89"/>
      <c r="B15" s="89"/>
      <c r="C15" s="89"/>
      <c r="D15" s="89"/>
      <c r="E15" s="82"/>
      <c r="F15" s="82"/>
      <c r="G15" s="82"/>
      <c r="H15" s="82"/>
      <c r="I15" s="82"/>
      <c r="J15" s="81"/>
      <c r="K15" s="83"/>
    </row>
    <row r="16" spans="1:11" ht="15.7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</row>
    <row r="17" spans="1:11" s="10" customFormat="1" ht="42" customHeight="1">
      <c r="A17" s="11" t="s">
        <v>27</v>
      </c>
      <c r="B17" s="8" t="s">
        <v>45</v>
      </c>
      <c r="C17" s="8" t="s">
        <v>49</v>
      </c>
      <c r="D17" s="11">
        <v>6050</v>
      </c>
      <c r="E17" s="35" t="s">
        <v>58</v>
      </c>
      <c r="F17" s="30">
        <f>G17</f>
        <v>30000</v>
      </c>
      <c r="G17" s="30">
        <f>SUM(H17:J17)</f>
        <v>30000</v>
      </c>
      <c r="H17" s="30">
        <v>30000</v>
      </c>
      <c r="I17" s="30">
        <v>0</v>
      </c>
      <c r="J17" s="30">
        <v>0</v>
      </c>
      <c r="K17" s="33"/>
    </row>
    <row r="18" spans="1:11" s="18" customFormat="1" ht="25.5" customHeight="1">
      <c r="A18" s="49" t="s">
        <v>46</v>
      </c>
      <c r="B18" s="50"/>
      <c r="C18" s="50"/>
      <c r="D18" s="50"/>
      <c r="E18" s="51"/>
      <c r="F18" s="16">
        <f>SUM(F17)</f>
        <v>30000</v>
      </c>
      <c r="G18" s="16">
        <f>SUM(G17)</f>
        <v>30000</v>
      </c>
      <c r="H18" s="16">
        <f>SUM(H17)</f>
        <v>30000</v>
      </c>
      <c r="I18" s="16">
        <f>SUM(I17)</f>
        <v>0</v>
      </c>
      <c r="J18" s="16">
        <f>SUM(J17)</f>
        <v>0</v>
      </c>
      <c r="K18" s="17"/>
    </row>
    <row r="19" spans="1:11" s="10" customFormat="1" ht="89.25">
      <c r="A19" s="11" t="s">
        <v>28</v>
      </c>
      <c r="B19" s="8" t="s">
        <v>11</v>
      </c>
      <c r="C19" s="8" t="s">
        <v>50</v>
      </c>
      <c r="D19" s="8" t="s">
        <v>51</v>
      </c>
      <c r="E19" s="35" t="s">
        <v>52</v>
      </c>
      <c r="F19" s="30">
        <f>G19</f>
        <v>25000</v>
      </c>
      <c r="G19" s="30">
        <f>SUM(H19:J19)</f>
        <v>25000</v>
      </c>
      <c r="H19" s="9">
        <v>25000</v>
      </c>
      <c r="I19" s="9">
        <v>0</v>
      </c>
      <c r="J19" s="9">
        <v>0</v>
      </c>
      <c r="K19" s="36" t="s">
        <v>61</v>
      </c>
    </row>
    <row r="20" spans="1:11" s="10" customFormat="1" ht="57.75" customHeight="1">
      <c r="A20" s="11" t="s">
        <v>29</v>
      </c>
      <c r="B20" s="8" t="s">
        <v>11</v>
      </c>
      <c r="C20" s="8" t="s">
        <v>12</v>
      </c>
      <c r="D20" s="8" t="s">
        <v>10</v>
      </c>
      <c r="E20" s="35" t="s">
        <v>44</v>
      </c>
      <c r="F20" s="9">
        <f>G20</f>
        <v>312000</v>
      </c>
      <c r="G20" s="9">
        <f>H20+I20+J20</f>
        <v>312000</v>
      </c>
      <c r="H20" s="9">
        <f>200000+112000</f>
        <v>312000</v>
      </c>
      <c r="I20" s="9">
        <v>0</v>
      </c>
      <c r="J20" s="9">
        <v>0</v>
      </c>
      <c r="K20" s="34" t="s">
        <v>124</v>
      </c>
    </row>
    <row r="21" spans="1:11" s="10" customFormat="1" ht="24.75" customHeight="1">
      <c r="A21" s="11" t="s">
        <v>30</v>
      </c>
      <c r="B21" s="8" t="s">
        <v>11</v>
      </c>
      <c r="C21" s="8" t="s">
        <v>12</v>
      </c>
      <c r="D21" s="8" t="s">
        <v>10</v>
      </c>
      <c r="E21" s="35" t="s">
        <v>72</v>
      </c>
      <c r="F21" s="9">
        <f>G21</f>
        <v>208469.36</v>
      </c>
      <c r="G21" s="9">
        <f>H21+I21+J21</f>
        <v>208469.36</v>
      </c>
      <c r="H21" s="9">
        <v>208469.36</v>
      </c>
      <c r="I21" s="9">
        <v>0</v>
      </c>
      <c r="J21" s="9">
        <v>0</v>
      </c>
      <c r="K21" s="34"/>
    </row>
    <row r="22" spans="1:11" s="10" customFormat="1" ht="57.75" customHeight="1">
      <c r="A22" s="11" t="s">
        <v>31</v>
      </c>
      <c r="B22" s="8" t="s">
        <v>11</v>
      </c>
      <c r="C22" s="8" t="s">
        <v>12</v>
      </c>
      <c r="D22" s="8" t="s">
        <v>10</v>
      </c>
      <c r="E22" s="35" t="s">
        <v>122</v>
      </c>
      <c r="F22" s="9">
        <f>G22</f>
        <v>219000</v>
      </c>
      <c r="G22" s="9">
        <f>H22+I22+J22</f>
        <v>219000</v>
      </c>
      <c r="H22" s="9">
        <v>219000</v>
      </c>
      <c r="I22" s="9">
        <v>0</v>
      </c>
      <c r="J22" s="9">
        <v>0</v>
      </c>
      <c r="K22" s="34" t="s">
        <v>123</v>
      </c>
    </row>
    <row r="23" spans="1:11" ht="21" customHeight="1">
      <c r="A23" s="11" t="s">
        <v>32</v>
      </c>
      <c r="B23" s="12" t="s">
        <v>11</v>
      </c>
      <c r="C23" s="12" t="s">
        <v>12</v>
      </c>
      <c r="D23" s="12" t="s">
        <v>17</v>
      </c>
      <c r="E23" s="13" t="s">
        <v>21</v>
      </c>
      <c r="F23" s="9">
        <f>G23</f>
        <v>170000</v>
      </c>
      <c r="G23" s="9">
        <f>H23+I23+J23</f>
        <v>170000</v>
      </c>
      <c r="H23" s="14">
        <v>170000</v>
      </c>
      <c r="I23" s="14">
        <v>0</v>
      </c>
      <c r="J23" s="14">
        <v>0</v>
      </c>
      <c r="K23" s="15"/>
    </row>
    <row r="24" spans="1:11" s="19" customFormat="1" ht="22.5" customHeight="1">
      <c r="A24" s="49" t="s">
        <v>23</v>
      </c>
      <c r="B24" s="50"/>
      <c r="C24" s="50"/>
      <c r="D24" s="50"/>
      <c r="E24" s="51"/>
      <c r="F24" s="16">
        <f>SUM(F19:F23)</f>
        <v>934469.36</v>
      </c>
      <c r="G24" s="16">
        <f>SUM(G19:G23)</f>
        <v>934469.36</v>
      </c>
      <c r="H24" s="16">
        <f>SUM(H19:H23)</f>
        <v>934469.36</v>
      </c>
      <c r="I24" s="16">
        <f>SUM(I19:I23)</f>
        <v>0</v>
      </c>
      <c r="J24" s="16">
        <f>SUM(J19:J23)</f>
        <v>0</v>
      </c>
      <c r="K24" s="17"/>
    </row>
    <row r="25" spans="1:11" s="18" customFormat="1" ht="22.5" customHeight="1">
      <c r="A25" s="24" t="s">
        <v>73</v>
      </c>
      <c r="B25" s="24" t="s">
        <v>40</v>
      </c>
      <c r="C25" s="24" t="s">
        <v>41</v>
      </c>
      <c r="D25" s="24" t="s">
        <v>17</v>
      </c>
      <c r="E25" s="27" t="s">
        <v>42</v>
      </c>
      <c r="F25" s="25">
        <v>270000</v>
      </c>
      <c r="G25" s="9">
        <f>H25+I25+J25</f>
        <v>27000</v>
      </c>
      <c r="H25" s="25">
        <v>27000</v>
      </c>
      <c r="I25" s="25">
        <v>0</v>
      </c>
      <c r="J25" s="25">
        <v>0</v>
      </c>
      <c r="K25" s="26"/>
    </row>
    <row r="26" spans="1:11" s="18" customFormat="1" ht="27.75" customHeight="1">
      <c r="A26" s="24" t="s">
        <v>34</v>
      </c>
      <c r="B26" s="24" t="s">
        <v>40</v>
      </c>
      <c r="C26" s="24" t="s">
        <v>41</v>
      </c>
      <c r="D26" s="24" t="s">
        <v>17</v>
      </c>
      <c r="E26" s="43" t="s">
        <v>125</v>
      </c>
      <c r="F26" s="9">
        <f>G26</f>
        <v>73520</v>
      </c>
      <c r="G26" s="9">
        <f>H26+I26+J26</f>
        <v>73520</v>
      </c>
      <c r="H26" s="25">
        <v>73520</v>
      </c>
      <c r="I26" s="25">
        <v>0</v>
      </c>
      <c r="J26" s="25">
        <v>0</v>
      </c>
      <c r="K26" s="26" t="s">
        <v>126</v>
      </c>
    </row>
    <row r="27" spans="1:11" s="18" customFormat="1" ht="51">
      <c r="A27" s="24" t="s">
        <v>35</v>
      </c>
      <c r="B27" s="24" t="s">
        <v>40</v>
      </c>
      <c r="C27" s="24" t="s">
        <v>41</v>
      </c>
      <c r="D27" s="24" t="s">
        <v>17</v>
      </c>
      <c r="E27" s="43" t="s">
        <v>127</v>
      </c>
      <c r="F27" s="9">
        <f>G27</f>
        <v>61000</v>
      </c>
      <c r="G27" s="9">
        <f>H27+I27+J27</f>
        <v>61000</v>
      </c>
      <c r="H27" s="25">
        <v>61000</v>
      </c>
      <c r="I27" s="25">
        <v>0</v>
      </c>
      <c r="J27" s="25">
        <v>0</v>
      </c>
      <c r="K27" s="26"/>
    </row>
    <row r="28" spans="1:11" s="18" customFormat="1" ht="25.5" customHeight="1">
      <c r="A28" s="49" t="s">
        <v>43</v>
      </c>
      <c r="B28" s="50"/>
      <c r="C28" s="50"/>
      <c r="D28" s="50"/>
      <c r="E28" s="51"/>
      <c r="F28" s="16">
        <f>SUM(F25:F27)</f>
        <v>404520</v>
      </c>
      <c r="G28" s="16">
        <f>SUM(G25:G27)</f>
        <v>161520</v>
      </c>
      <c r="H28" s="16">
        <f>SUM(H25:H27)</f>
        <v>161520</v>
      </c>
      <c r="I28" s="16">
        <f>SUM(I25:I27)</f>
        <v>0</v>
      </c>
      <c r="J28" s="16">
        <f>SUM(J25:J27)</f>
        <v>0</v>
      </c>
      <c r="K28" s="17"/>
    </row>
    <row r="29" spans="1:11" s="18" customFormat="1" ht="22.5" customHeight="1">
      <c r="A29" s="58" t="s">
        <v>66</v>
      </c>
      <c r="B29" s="58" t="s">
        <v>53</v>
      </c>
      <c r="C29" s="58" t="s">
        <v>55</v>
      </c>
      <c r="D29" s="24" t="s">
        <v>56</v>
      </c>
      <c r="E29" s="59" t="s">
        <v>63</v>
      </c>
      <c r="F29" s="61">
        <v>901680</v>
      </c>
      <c r="G29" s="9">
        <f>H29+I29+J29</f>
        <v>624631</v>
      </c>
      <c r="H29" s="25">
        <v>0</v>
      </c>
      <c r="I29" s="25">
        <v>0</v>
      </c>
      <c r="J29" s="25">
        <v>624631</v>
      </c>
      <c r="K29" s="63" t="s">
        <v>64</v>
      </c>
    </row>
    <row r="30" spans="1:11" s="18" customFormat="1" ht="22.5" customHeight="1">
      <c r="A30" s="58"/>
      <c r="B30" s="58"/>
      <c r="C30" s="58"/>
      <c r="D30" s="24" t="s">
        <v>57</v>
      </c>
      <c r="E30" s="60"/>
      <c r="F30" s="62"/>
      <c r="G30" s="9">
        <f>H30+I30+J30</f>
        <v>110229</v>
      </c>
      <c r="H30" s="25">
        <v>110229</v>
      </c>
      <c r="I30" s="25">
        <v>0</v>
      </c>
      <c r="J30" s="25">
        <v>0</v>
      </c>
      <c r="K30" s="64"/>
    </row>
    <row r="31" spans="1:11" s="18" customFormat="1" ht="25.5" customHeight="1">
      <c r="A31" s="49" t="s">
        <v>54</v>
      </c>
      <c r="B31" s="50"/>
      <c r="C31" s="50"/>
      <c r="D31" s="50"/>
      <c r="E31" s="51"/>
      <c r="F31" s="16">
        <f>SUM(F29:F30)</f>
        <v>901680</v>
      </c>
      <c r="G31" s="16">
        <f>SUM(G29:G30)</f>
        <v>734860</v>
      </c>
      <c r="H31" s="16">
        <f>SUM(H29:H30)</f>
        <v>110229</v>
      </c>
      <c r="I31" s="16">
        <f>SUM(I29:I30)</f>
        <v>0</v>
      </c>
      <c r="J31" s="16">
        <f>SUM(J29:J30)</f>
        <v>624631</v>
      </c>
      <c r="K31" s="17"/>
    </row>
    <row r="32" spans="1:11" s="18" customFormat="1" ht="45" customHeight="1">
      <c r="A32" s="24" t="s">
        <v>67</v>
      </c>
      <c r="B32" s="24" t="s">
        <v>101</v>
      </c>
      <c r="C32" s="24" t="s">
        <v>102</v>
      </c>
      <c r="D32" s="24" t="s">
        <v>10</v>
      </c>
      <c r="E32" s="47" t="s">
        <v>119</v>
      </c>
      <c r="F32" s="25">
        <f>G32</f>
        <v>20000</v>
      </c>
      <c r="G32" s="9">
        <f>H32+I32+J32</f>
        <v>20000</v>
      </c>
      <c r="H32" s="44">
        <v>20000</v>
      </c>
      <c r="I32" s="44">
        <v>0</v>
      </c>
      <c r="J32" s="25">
        <v>0</v>
      </c>
      <c r="K32" s="26"/>
    </row>
    <row r="33" spans="1:11" s="18" customFormat="1" ht="27.75" customHeight="1">
      <c r="A33" s="24" t="s">
        <v>74</v>
      </c>
      <c r="B33" s="24" t="s">
        <v>101</v>
      </c>
      <c r="C33" s="24" t="s">
        <v>102</v>
      </c>
      <c r="D33" s="24" t="s">
        <v>17</v>
      </c>
      <c r="E33" s="43" t="s">
        <v>115</v>
      </c>
      <c r="F33" s="25">
        <f>G33</f>
        <v>4309.2</v>
      </c>
      <c r="G33" s="9">
        <f>H33+I33+J33</f>
        <v>4309.2</v>
      </c>
      <c r="H33" s="25">
        <v>4309.2</v>
      </c>
      <c r="I33" s="25">
        <v>0</v>
      </c>
      <c r="J33" s="25">
        <v>0</v>
      </c>
      <c r="K33" s="26"/>
    </row>
    <row r="34" spans="1:11" s="18" customFormat="1" ht="25.5" customHeight="1">
      <c r="A34" s="49" t="s">
        <v>116</v>
      </c>
      <c r="B34" s="50"/>
      <c r="C34" s="50"/>
      <c r="D34" s="50"/>
      <c r="E34" s="51"/>
      <c r="F34" s="16">
        <f>SUM(F32:F33)</f>
        <v>24309.2</v>
      </c>
      <c r="G34" s="16">
        <f>SUM(G32:G33)</f>
        <v>24309.2</v>
      </c>
      <c r="H34" s="16">
        <f>SUM(H32:H33)</f>
        <v>24309.2</v>
      </c>
      <c r="I34" s="16">
        <f>SUM(I32:I33)</f>
        <v>0</v>
      </c>
      <c r="J34" s="16">
        <f>SUM(J32:J33)</f>
        <v>0</v>
      </c>
      <c r="K34" s="17"/>
    </row>
    <row r="35" spans="1:11" s="10" customFormat="1" ht="25.5" customHeight="1">
      <c r="A35" s="8" t="s">
        <v>80</v>
      </c>
      <c r="B35" s="8" t="s">
        <v>76</v>
      </c>
      <c r="C35" s="8" t="s">
        <v>77</v>
      </c>
      <c r="D35" s="8" t="s">
        <v>10</v>
      </c>
      <c r="E35" s="41" t="s">
        <v>78</v>
      </c>
      <c r="F35" s="9">
        <v>13000</v>
      </c>
      <c r="G35" s="9">
        <f>SUM(H35:J35)</f>
        <v>13000</v>
      </c>
      <c r="H35" s="9">
        <f>8000+5000</f>
        <v>13000</v>
      </c>
      <c r="I35" s="9">
        <v>0</v>
      </c>
      <c r="J35" s="9">
        <v>0</v>
      </c>
      <c r="K35" s="6"/>
    </row>
    <row r="36" spans="1:11" s="10" customFormat="1" ht="25.5" customHeight="1">
      <c r="A36" s="8" t="s">
        <v>81</v>
      </c>
      <c r="B36" s="8" t="s">
        <v>76</v>
      </c>
      <c r="C36" s="8" t="s">
        <v>77</v>
      </c>
      <c r="D36" s="8" t="s">
        <v>10</v>
      </c>
      <c r="E36" s="41" t="s">
        <v>79</v>
      </c>
      <c r="F36" s="9">
        <f>G36</f>
        <v>9550</v>
      </c>
      <c r="G36" s="9">
        <f>SUM(H36:J36)</f>
        <v>9550</v>
      </c>
      <c r="H36" s="9">
        <v>9550</v>
      </c>
      <c r="I36" s="9">
        <v>0</v>
      </c>
      <c r="J36" s="9">
        <v>0</v>
      </c>
      <c r="K36" s="6"/>
    </row>
    <row r="37" spans="1:11" ht="48" customHeight="1">
      <c r="A37" s="2" t="s">
        <v>87</v>
      </c>
      <c r="B37" s="2">
        <v>801</v>
      </c>
      <c r="C37" s="2">
        <v>80113</v>
      </c>
      <c r="D37" s="2">
        <v>6060</v>
      </c>
      <c r="E37" s="37" t="s">
        <v>68</v>
      </c>
      <c r="F37" s="7">
        <f>G37</f>
        <v>148800</v>
      </c>
      <c r="G37" s="9">
        <f>H37+I37+J37</f>
        <v>148800</v>
      </c>
      <c r="H37" s="7">
        <f>80450+8800</f>
        <v>89250</v>
      </c>
      <c r="I37" s="7">
        <v>0</v>
      </c>
      <c r="J37" s="7">
        <v>59550</v>
      </c>
      <c r="K37" s="32" t="s">
        <v>69</v>
      </c>
    </row>
    <row r="38" spans="1:11" s="18" customFormat="1" ht="25.5" customHeight="1">
      <c r="A38" s="49" t="s">
        <v>24</v>
      </c>
      <c r="B38" s="50"/>
      <c r="C38" s="50"/>
      <c r="D38" s="50"/>
      <c r="E38" s="51"/>
      <c r="F38" s="16">
        <f>SUM(F35:F37)</f>
        <v>171350</v>
      </c>
      <c r="G38" s="16">
        <f>SUM(G35:G37)</f>
        <v>171350</v>
      </c>
      <c r="H38" s="16">
        <f>SUM(H35:H37)</f>
        <v>111800</v>
      </c>
      <c r="I38" s="16">
        <f>SUM(I35:I37)</f>
        <v>0</v>
      </c>
      <c r="J38" s="16">
        <f>SUM(J35:J37)</f>
        <v>59550</v>
      </c>
      <c r="K38" s="17"/>
    </row>
    <row r="39" spans="1:11" s="10" customFormat="1" ht="57" customHeight="1">
      <c r="A39" s="2" t="s">
        <v>88</v>
      </c>
      <c r="B39" s="8" t="s">
        <v>82</v>
      </c>
      <c r="C39" s="8" t="s">
        <v>83</v>
      </c>
      <c r="D39" s="8" t="s">
        <v>10</v>
      </c>
      <c r="E39" s="13" t="s">
        <v>85</v>
      </c>
      <c r="F39" s="7">
        <f>G39</f>
        <v>100000</v>
      </c>
      <c r="G39" s="9">
        <f>H39+I39+J39</f>
        <v>100000</v>
      </c>
      <c r="H39" s="9">
        <v>100000</v>
      </c>
      <c r="I39" s="9">
        <v>0</v>
      </c>
      <c r="J39" s="9">
        <v>0</v>
      </c>
      <c r="K39" s="31"/>
    </row>
    <row r="40" spans="1:11" s="10" customFormat="1" ht="57" customHeight="1">
      <c r="A40" s="2" t="s">
        <v>95</v>
      </c>
      <c r="B40" s="8" t="s">
        <v>82</v>
      </c>
      <c r="C40" s="8" t="s">
        <v>83</v>
      </c>
      <c r="D40" s="8" t="s">
        <v>10</v>
      </c>
      <c r="E40" s="42" t="s">
        <v>86</v>
      </c>
      <c r="F40" s="7">
        <v>1400000</v>
      </c>
      <c r="G40" s="9">
        <v>940000</v>
      </c>
      <c r="H40" s="9">
        <v>940000</v>
      </c>
      <c r="I40" s="9">
        <v>0</v>
      </c>
      <c r="J40" s="9">
        <v>0</v>
      </c>
      <c r="K40" s="31" t="s">
        <v>89</v>
      </c>
    </row>
    <row r="41" spans="1:11" s="18" customFormat="1" ht="25.5" customHeight="1">
      <c r="A41" s="49" t="s">
        <v>84</v>
      </c>
      <c r="B41" s="50"/>
      <c r="C41" s="50"/>
      <c r="D41" s="50"/>
      <c r="E41" s="51"/>
      <c r="F41" s="16">
        <f>SUM(F39:F40)</f>
        <v>1500000</v>
      </c>
      <c r="G41" s="16">
        <f>SUM(G39:G40)</f>
        <v>1040000</v>
      </c>
      <c r="H41" s="16">
        <f>SUM(H39:H40)</f>
        <v>1040000</v>
      </c>
      <c r="I41" s="16">
        <f>SUM(I39:I40)</f>
        <v>0</v>
      </c>
      <c r="J41" s="16">
        <f>SUM(J39:J40)</f>
        <v>0</v>
      </c>
      <c r="K41" s="17"/>
    </row>
    <row r="42" spans="1:11" s="10" customFormat="1" ht="40.5" customHeight="1">
      <c r="A42" s="2" t="s">
        <v>96</v>
      </c>
      <c r="B42" s="8" t="s">
        <v>13</v>
      </c>
      <c r="C42" s="8" t="s">
        <v>59</v>
      </c>
      <c r="D42" s="8" t="s">
        <v>10</v>
      </c>
      <c r="E42" s="13" t="s">
        <v>62</v>
      </c>
      <c r="F42" s="7">
        <f>G42</f>
        <v>100000</v>
      </c>
      <c r="G42" s="9">
        <f>H42+I42+J42</f>
        <v>100000</v>
      </c>
      <c r="H42" s="9">
        <v>100000</v>
      </c>
      <c r="I42" s="9">
        <v>0</v>
      </c>
      <c r="J42" s="9">
        <v>0</v>
      </c>
      <c r="K42" s="31"/>
    </row>
    <row r="43" spans="1:11" s="10" customFormat="1" ht="19.5" customHeight="1">
      <c r="A43" s="92" t="s">
        <v>97</v>
      </c>
      <c r="B43" s="93" t="s">
        <v>13</v>
      </c>
      <c r="C43" s="93" t="s">
        <v>14</v>
      </c>
      <c r="D43" s="8" t="s">
        <v>10</v>
      </c>
      <c r="E43" s="96" t="s">
        <v>37</v>
      </c>
      <c r="F43" s="55">
        <v>2951832.21</v>
      </c>
      <c r="G43" s="9">
        <f>H43+I43+J43</f>
        <v>137305.47</v>
      </c>
      <c r="H43" s="9">
        <f>10000+100000+27305.47</f>
        <v>137305.47</v>
      </c>
      <c r="I43" s="9">
        <v>0</v>
      </c>
      <c r="J43" s="9">
        <v>0</v>
      </c>
      <c r="K43" s="52" t="s">
        <v>65</v>
      </c>
    </row>
    <row r="44" spans="1:11" s="10" customFormat="1" ht="17.25" customHeight="1">
      <c r="A44" s="92"/>
      <c r="B44" s="93"/>
      <c r="C44" s="93"/>
      <c r="D44" s="8" t="s">
        <v>36</v>
      </c>
      <c r="E44" s="97"/>
      <c r="F44" s="56"/>
      <c r="G44" s="9">
        <f>H44+I44+J44</f>
        <v>1743503.15</v>
      </c>
      <c r="H44" s="9">
        <v>0</v>
      </c>
      <c r="I44" s="9">
        <v>0</v>
      </c>
      <c r="J44" s="9">
        <f>806130+937373.15</f>
        <v>1743503.15</v>
      </c>
      <c r="K44" s="53"/>
    </row>
    <row r="45" spans="1:11" s="10" customFormat="1" ht="15" customHeight="1">
      <c r="A45" s="92"/>
      <c r="B45" s="93"/>
      <c r="C45" s="93"/>
      <c r="D45" s="8" t="s">
        <v>18</v>
      </c>
      <c r="E45" s="98"/>
      <c r="F45" s="57"/>
      <c r="G45" s="9">
        <f>H45+I45+J45</f>
        <v>632729.78</v>
      </c>
      <c r="H45" s="9">
        <f>545703+87026.78</f>
        <v>632729.78</v>
      </c>
      <c r="I45" s="9">
        <v>0</v>
      </c>
      <c r="J45" s="9">
        <v>0</v>
      </c>
      <c r="K45" s="54"/>
    </row>
    <row r="46" spans="1:11" s="18" customFormat="1" ht="25.5" customHeight="1">
      <c r="A46" s="49" t="s">
        <v>25</v>
      </c>
      <c r="B46" s="50"/>
      <c r="C46" s="50"/>
      <c r="D46" s="50"/>
      <c r="E46" s="51"/>
      <c r="F46" s="16">
        <f>SUM(F42+F43)</f>
        <v>3051832.21</v>
      </c>
      <c r="G46" s="16">
        <f>SUM(G42+G43+G44+G45)</f>
        <v>2613538.4</v>
      </c>
      <c r="H46" s="16">
        <f>SUM(H42+H43+H44+H45)</f>
        <v>870035.25</v>
      </c>
      <c r="I46" s="16">
        <f>SUM(I42+I43+I44+I45)</f>
        <v>0</v>
      </c>
      <c r="J46" s="16">
        <f>SUM(J42+J43+J44+J45)</f>
        <v>1743503.15</v>
      </c>
      <c r="K46" s="17"/>
    </row>
    <row r="47" spans="1:11" s="10" customFormat="1" ht="22.5" customHeight="1">
      <c r="A47" s="99" t="s">
        <v>98</v>
      </c>
      <c r="B47" s="72" t="s">
        <v>94</v>
      </c>
      <c r="C47" s="72" t="s">
        <v>93</v>
      </c>
      <c r="D47" s="8" t="s">
        <v>10</v>
      </c>
      <c r="E47" s="75" t="s">
        <v>103</v>
      </c>
      <c r="F47" s="65">
        <f>G47+G48+G49</f>
        <v>87371.88</v>
      </c>
      <c r="G47" s="9">
        <f>SUM(H47:J47)</f>
        <v>10000</v>
      </c>
      <c r="H47" s="9">
        <v>10000</v>
      </c>
      <c r="I47" s="9">
        <v>0</v>
      </c>
      <c r="J47" s="9">
        <v>0</v>
      </c>
      <c r="K47" s="85" t="s">
        <v>104</v>
      </c>
    </row>
    <row r="48" spans="1:11" s="10" customFormat="1" ht="24.75" customHeight="1">
      <c r="A48" s="100"/>
      <c r="B48" s="73"/>
      <c r="C48" s="73"/>
      <c r="D48" s="8" t="s">
        <v>36</v>
      </c>
      <c r="E48" s="76"/>
      <c r="F48" s="66"/>
      <c r="G48" s="9">
        <f aca="true" t="shared" si="0" ref="G48:G57">H48+I48+J48</f>
        <v>56180</v>
      </c>
      <c r="H48" s="9">
        <v>0</v>
      </c>
      <c r="I48" s="9">
        <v>0</v>
      </c>
      <c r="J48" s="9">
        <v>56180</v>
      </c>
      <c r="K48" s="86"/>
    </row>
    <row r="49" spans="1:11" s="10" customFormat="1" ht="17.25" customHeight="1">
      <c r="A49" s="101"/>
      <c r="B49" s="74"/>
      <c r="C49" s="74"/>
      <c r="D49" s="8" t="s">
        <v>18</v>
      </c>
      <c r="E49" s="77"/>
      <c r="F49" s="67"/>
      <c r="G49" s="9">
        <f t="shared" si="0"/>
        <v>21191.88</v>
      </c>
      <c r="H49" s="9">
        <v>21191.88</v>
      </c>
      <c r="I49" s="9">
        <v>0</v>
      </c>
      <c r="J49" s="9">
        <v>0</v>
      </c>
      <c r="K49" s="87"/>
    </row>
    <row r="50" spans="1:11" s="10" customFormat="1" ht="36" customHeight="1">
      <c r="A50" s="100" t="s">
        <v>99</v>
      </c>
      <c r="B50" s="73" t="s">
        <v>94</v>
      </c>
      <c r="C50" s="72" t="s">
        <v>112</v>
      </c>
      <c r="D50" s="8" t="s">
        <v>36</v>
      </c>
      <c r="E50" s="94" t="s">
        <v>105</v>
      </c>
      <c r="F50" s="90">
        <f>G50+G51</f>
        <v>25875.2</v>
      </c>
      <c r="G50" s="9">
        <f t="shared" si="0"/>
        <v>14726</v>
      </c>
      <c r="H50" s="9">
        <v>0</v>
      </c>
      <c r="I50" s="9">
        <v>0</v>
      </c>
      <c r="J50" s="9">
        <v>14726</v>
      </c>
      <c r="K50" s="85" t="s">
        <v>111</v>
      </c>
    </row>
    <row r="51" spans="1:11" s="10" customFormat="1" ht="34.5" customHeight="1">
      <c r="A51" s="101"/>
      <c r="B51" s="74"/>
      <c r="C51" s="74"/>
      <c r="D51" s="8" t="s">
        <v>18</v>
      </c>
      <c r="E51" s="95"/>
      <c r="F51" s="91"/>
      <c r="G51" s="9">
        <f t="shared" si="0"/>
        <v>11149.2</v>
      </c>
      <c r="H51" s="9">
        <v>11149.2</v>
      </c>
      <c r="I51" s="9">
        <v>0</v>
      </c>
      <c r="J51" s="9">
        <v>0</v>
      </c>
      <c r="K51" s="87"/>
    </row>
    <row r="52" spans="1:11" s="10" customFormat="1" ht="36" customHeight="1">
      <c r="A52" s="99" t="s">
        <v>100</v>
      </c>
      <c r="B52" s="72" t="s">
        <v>94</v>
      </c>
      <c r="C52" s="72" t="s">
        <v>112</v>
      </c>
      <c r="D52" s="8" t="s">
        <v>36</v>
      </c>
      <c r="E52" s="94" t="s">
        <v>107</v>
      </c>
      <c r="F52" s="90">
        <f>G53+G52</f>
        <v>23454.010000000002</v>
      </c>
      <c r="G52" s="9">
        <f t="shared" si="0"/>
        <v>13992</v>
      </c>
      <c r="H52" s="9">
        <v>0</v>
      </c>
      <c r="I52" s="9">
        <v>0</v>
      </c>
      <c r="J52" s="9">
        <v>13992</v>
      </c>
      <c r="K52" s="85" t="s">
        <v>113</v>
      </c>
    </row>
    <row r="53" spans="1:11" s="10" customFormat="1" ht="29.25" customHeight="1">
      <c r="A53" s="101"/>
      <c r="B53" s="74"/>
      <c r="C53" s="74"/>
      <c r="D53" s="8" t="s">
        <v>18</v>
      </c>
      <c r="E53" s="95"/>
      <c r="F53" s="91"/>
      <c r="G53" s="9">
        <f t="shared" si="0"/>
        <v>9462.01</v>
      </c>
      <c r="H53" s="9">
        <v>9462.01</v>
      </c>
      <c r="I53" s="9">
        <v>0</v>
      </c>
      <c r="J53" s="9">
        <v>0</v>
      </c>
      <c r="K53" s="87"/>
    </row>
    <row r="54" spans="1:11" s="10" customFormat="1" ht="36" customHeight="1">
      <c r="A54" s="100" t="s">
        <v>128</v>
      </c>
      <c r="B54" s="73" t="s">
        <v>94</v>
      </c>
      <c r="C54" s="73" t="s">
        <v>93</v>
      </c>
      <c r="D54" s="8" t="s">
        <v>36</v>
      </c>
      <c r="E54" s="94" t="s">
        <v>108</v>
      </c>
      <c r="F54" s="90">
        <f>G55+G54</f>
        <v>5614.530000000001</v>
      </c>
      <c r="G54" s="9">
        <f t="shared" si="0"/>
        <v>3478</v>
      </c>
      <c r="H54" s="9">
        <v>0</v>
      </c>
      <c r="I54" s="9">
        <v>0</v>
      </c>
      <c r="J54" s="9">
        <v>3478</v>
      </c>
      <c r="K54" s="85" t="s">
        <v>114</v>
      </c>
    </row>
    <row r="55" spans="1:11" s="10" customFormat="1" ht="30" customHeight="1">
      <c r="A55" s="101"/>
      <c r="B55" s="74"/>
      <c r="C55" s="74"/>
      <c r="D55" s="8" t="s">
        <v>18</v>
      </c>
      <c r="E55" s="95"/>
      <c r="F55" s="91"/>
      <c r="G55" s="9">
        <f t="shared" si="0"/>
        <v>2136.53</v>
      </c>
      <c r="H55" s="9">
        <v>2136.53</v>
      </c>
      <c r="I55" s="9">
        <v>0</v>
      </c>
      <c r="J55" s="9">
        <v>0</v>
      </c>
      <c r="K55" s="87"/>
    </row>
    <row r="56" spans="1:11" s="10" customFormat="1" ht="33.75" customHeight="1">
      <c r="A56" s="100" t="s">
        <v>129</v>
      </c>
      <c r="B56" s="73" t="s">
        <v>94</v>
      </c>
      <c r="C56" s="73" t="s">
        <v>93</v>
      </c>
      <c r="D56" s="8" t="s">
        <v>36</v>
      </c>
      <c r="E56" s="94" t="s">
        <v>109</v>
      </c>
      <c r="F56" s="102">
        <f>G56+G57</f>
        <v>26596.379999999997</v>
      </c>
      <c r="G56" s="9">
        <f t="shared" si="0"/>
        <v>15136</v>
      </c>
      <c r="H56" s="9">
        <v>0</v>
      </c>
      <c r="I56" s="9">
        <v>0</v>
      </c>
      <c r="J56" s="9">
        <v>15136</v>
      </c>
      <c r="K56" s="85" t="s">
        <v>110</v>
      </c>
    </row>
    <row r="57" spans="1:11" s="10" customFormat="1" ht="31.5" customHeight="1">
      <c r="A57" s="101"/>
      <c r="B57" s="74"/>
      <c r="C57" s="74"/>
      <c r="D57" s="8" t="s">
        <v>18</v>
      </c>
      <c r="E57" s="95"/>
      <c r="F57" s="91"/>
      <c r="G57" s="9">
        <f t="shared" si="0"/>
        <v>11460.38</v>
      </c>
      <c r="H57" s="9">
        <v>11460.38</v>
      </c>
      <c r="I57" s="9">
        <v>0</v>
      </c>
      <c r="J57" s="9">
        <v>0</v>
      </c>
      <c r="K57" s="87"/>
    </row>
    <row r="58" spans="1:11" s="19" customFormat="1" ht="22.5" customHeight="1">
      <c r="A58" s="49" t="s">
        <v>120</v>
      </c>
      <c r="B58" s="50"/>
      <c r="C58" s="50"/>
      <c r="D58" s="50"/>
      <c r="E58" s="51"/>
      <c r="F58" s="16">
        <f>F47+F50+F52+F54+F56</f>
        <v>168912</v>
      </c>
      <c r="G58" s="16">
        <f>SUM(G47:G57)</f>
        <v>168912</v>
      </c>
      <c r="H58" s="16">
        <f>SUM(H47:H57)</f>
        <v>65400</v>
      </c>
      <c r="I58" s="16">
        <f>SUM(I47:I57)</f>
        <v>0</v>
      </c>
      <c r="J58" s="16">
        <f>SUM(J47:J57)</f>
        <v>103512</v>
      </c>
      <c r="K58" s="17"/>
    </row>
    <row r="59" spans="1:11" s="18" customFormat="1" ht="47.25" customHeight="1">
      <c r="A59" s="24" t="s">
        <v>130</v>
      </c>
      <c r="B59" s="24" t="s">
        <v>94</v>
      </c>
      <c r="C59" s="24" t="s">
        <v>117</v>
      </c>
      <c r="D59" s="24" t="s">
        <v>10</v>
      </c>
      <c r="E59" s="46" t="s">
        <v>118</v>
      </c>
      <c r="F59" s="48">
        <f>G59</f>
        <v>50000</v>
      </c>
      <c r="G59" s="48">
        <f>H59+I59+J59</f>
        <v>50000</v>
      </c>
      <c r="H59" s="48">
        <v>50000</v>
      </c>
      <c r="I59" s="45">
        <v>0</v>
      </c>
      <c r="J59" s="25">
        <v>0</v>
      </c>
      <c r="K59" s="26" t="s">
        <v>121</v>
      </c>
    </row>
    <row r="60" spans="1:11" s="18" customFormat="1" ht="25.5" customHeight="1">
      <c r="A60" s="49" t="s">
        <v>106</v>
      </c>
      <c r="B60" s="50"/>
      <c r="C60" s="50"/>
      <c r="D60" s="50"/>
      <c r="E60" s="51"/>
      <c r="F60" s="16">
        <f>SUM(F59+F58)</f>
        <v>218912</v>
      </c>
      <c r="G60" s="16">
        <f>SUM(G59+G58)</f>
        <v>218912</v>
      </c>
      <c r="H60" s="16">
        <f>SUM(H59+H58)</f>
        <v>115400</v>
      </c>
      <c r="I60" s="16">
        <f>SUM(I59+I58)</f>
        <v>0</v>
      </c>
      <c r="J60" s="16">
        <f>SUM(J59+J58)</f>
        <v>103512</v>
      </c>
      <c r="K60" s="17"/>
    </row>
    <row r="61" spans="1:11" s="10" customFormat="1" ht="22.5" customHeight="1">
      <c r="A61" s="69" t="s">
        <v>131</v>
      </c>
      <c r="B61" s="72" t="s">
        <v>15</v>
      </c>
      <c r="C61" s="72" t="s">
        <v>16</v>
      </c>
      <c r="D61" s="8" t="s">
        <v>10</v>
      </c>
      <c r="E61" s="75" t="s">
        <v>38</v>
      </c>
      <c r="F61" s="65">
        <v>18341746.38</v>
      </c>
      <c r="G61" s="9">
        <f>H61+I61+J61</f>
        <v>76966.15</v>
      </c>
      <c r="H61" s="9">
        <f>20000+56966.15</f>
        <v>76966.15</v>
      </c>
      <c r="I61" s="9">
        <v>0</v>
      </c>
      <c r="J61" s="9">
        <v>0</v>
      </c>
      <c r="K61" s="85" t="s">
        <v>60</v>
      </c>
    </row>
    <row r="62" spans="1:11" s="10" customFormat="1" ht="24.75" customHeight="1">
      <c r="A62" s="70"/>
      <c r="B62" s="73"/>
      <c r="C62" s="73"/>
      <c r="D62" s="8" t="s">
        <v>36</v>
      </c>
      <c r="E62" s="76"/>
      <c r="F62" s="66"/>
      <c r="G62" s="9">
        <f>H62+I62+J62</f>
        <v>1824630</v>
      </c>
      <c r="H62" s="9">
        <v>0</v>
      </c>
      <c r="I62" s="9">
        <v>0</v>
      </c>
      <c r="J62" s="9">
        <v>1824630</v>
      </c>
      <c r="K62" s="86"/>
    </row>
    <row r="63" spans="1:11" ht="27" customHeight="1">
      <c r="A63" s="71"/>
      <c r="B63" s="74"/>
      <c r="C63" s="74"/>
      <c r="D63" s="12" t="s">
        <v>18</v>
      </c>
      <c r="E63" s="77"/>
      <c r="F63" s="67"/>
      <c r="G63" s="9">
        <f>H63+I63+J63</f>
        <v>2314350</v>
      </c>
      <c r="H63" s="14">
        <v>1010635</v>
      </c>
      <c r="I63" s="14">
        <v>0</v>
      </c>
      <c r="J63" s="14">
        <v>1303715</v>
      </c>
      <c r="K63" s="87"/>
    </row>
    <row r="64" spans="1:11" ht="27" customHeight="1">
      <c r="A64" s="92" t="s">
        <v>132</v>
      </c>
      <c r="B64" s="93" t="s">
        <v>15</v>
      </c>
      <c r="C64" s="72" t="s">
        <v>16</v>
      </c>
      <c r="D64" s="12" t="s">
        <v>36</v>
      </c>
      <c r="E64" s="94" t="s">
        <v>75</v>
      </c>
      <c r="F64" s="90">
        <f>G65+G64</f>
        <v>639140.2</v>
      </c>
      <c r="G64" s="9">
        <f>H64+I64+J64</f>
        <v>119156.45</v>
      </c>
      <c r="H64" s="14">
        <v>0</v>
      </c>
      <c r="I64" s="14">
        <v>0</v>
      </c>
      <c r="J64" s="14">
        <v>119156.45</v>
      </c>
      <c r="K64" s="85"/>
    </row>
    <row r="65" spans="1:11" ht="38.25" customHeight="1">
      <c r="A65" s="92"/>
      <c r="B65" s="93"/>
      <c r="C65" s="74"/>
      <c r="D65" s="12" t="s">
        <v>18</v>
      </c>
      <c r="E65" s="95"/>
      <c r="F65" s="91"/>
      <c r="G65" s="9">
        <f>H65+I65+J65</f>
        <v>519983.75</v>
      </c>
      <c r="H65" s="14">
        <v>519983.75</v>
      </c>
      <c r="I65" s="14">
        <v>0</v>
      </c>
      <c r="J65" s="14">
        <v>0</v>
      </c>
      <c r="K65" s="87"/>
    </row>
    <row r="66" spans="1:11" s="19" customFormat="1" ht="22.5" customHeight="1">
      <c r="A66" s="49" t="s">
        <v>26</v>
      </c>
      <c r="B66" s="50"/>
      <c r="C66" s="50"/>
      <c r="D66" s="50"/>
      <c r="E66" s="51"/>
      <c r="F66" s="16">
        <f>F61+F64</f>
        <v>18980886.58</v>
      </c>
      <c r="G66" s="16">
        <f>G61+G62+G63+G65+G64</f>
        <v>4855086.350000001</v>
      </c>
      <c r="H66" s="16">
        <f>H61+H62+H63+H65</f>
        <v>1607584.9</v>
      </c>
      <c r="I66" s="16">
        <f>I61+I62+I63+I65</f>
        <v>0</v>
      </c>
      <c r="J66" s="16">
        <f>J61+J62+J63+J65+J64</f>
        <v>3247501.45</v>
      </c>
      <c r="K66" s="17"/>
    </row>
    <row r="67" spans="1:11" ht="27" customHeight="1">
      <c r="A67" s="88" t="s">
        <v>19</v>
      </c>
      <c r="B67" s="88"/>
      <c r="C67" s="88"/>
      <c r="D67" s="88"/>
      <c r="E67" s="88"/>
      <c r="F67" s="21">
        <f>F18+F24+F28+F31+F38+F46+F66+F41+F60+F34</f>
        <v>26217959.349999998</v>
      </c>
      <c r="G67" s="21">
        <f>G18+G24+G28+G31+G38+G46+G66+G41+G60+G34</f>
        <v>10784045.309999999</v>
      </c>
      <c r="H67" s="21">
        <f>H18+H24+H28+H31+H38+H46+H66+H41+H60+H34</f>
        <v>5005347.71</v>
      </c>
      <c r="I67" s="21">
        <f>I18+I24+I28+I31+I38+I46+I66+I41+I60+I34</f>
        <v>0</v>
      </c>
      <c r="J67" s="21">
        <f>J18+J24+J28+J31+J38+J46+J66+J41+J60+J34</f>
        <v>5778697.6</v>
      </c>
      <c r="K67" s="20" t="s">
        <v>2</v>
      </c>
    </row>
    <row r="68" ht="14.25" customHeight="1"/>
    <row r="69" ht="12.75">
      <c r="F69" s="22"/>
    </row>
    <row r="70" ht="10.5" customHeight="1"/>
    <row r="71" spans="6:9" ht="13.5" customHeight="1">
      <c r="F71" s="22"/>
      <c r="I71" s="23"/>
    </row>
    <row r="72" ht="2.25" customHeight="1"/>
    <row r="73" ht="12.75">
      <c r="F73" s="22"/>
    </row>
  </sheetData>
  <sheetProtection/>
  <mergeCells count="82">
    <mergeCell ref="K50:K51"/>
    <mergeCell ref="K52:K53"/>
    <mergeCell ref="F56:F57"/>
    <mergeCell ref="E56:E57"/>
    <mergeCell ref="K56:K57"/>
    <mergeCell ref="F54:F55"/>
    <mergeCell ref="K54:K55"/>
    <mergeCell ref="C52:C53"/>
    <mergeCell ref="E50:E51"/>
    <mergeCell ref="E52:E53"/>
    <mergeCell ref="F52:F53"/>
    <mergeCell ref="F50:F51"/>
    <mergeCell ref="E54:E55"/>
    <mergeCell ref="E47:E49"/>
    <mergeCell ref="A58:E58"/>
    <mergeCell ref="A56:A57"/>
    <mergeCell ref="B56:B57"/>
    <mergeCell ref="C56:C57"/>
    <mergeCell ref="A54:A55"/>
    <mergeCell ref="B54:B55"/>
    <mergeCell ref="C54:C55"/>
    <mergeCell ref="B52:B53"/>
    <mergeCell ref="A34:E34"/>
    <mergeCell ref="A50:A51"/>
    <mergeCell ref="B50:B51"/>
    <mergeCell ref="A52:A53"/>
    <mergeCell ref="A46:E46"/>
    <mergeCell ref="A43:A45"/>
    <mergeCell ref="B43:B45"/>
    <mergeCell ref="C43:C45"/>
    <mergeCell ref="C50:C51"/>
    <mergeCell ref="E43:E45"/>
    <mergeCell ref="F64:F65"/>
    <mergeCell ref="K64:K65"/>
    <mergeCell ref="A64:A65"/>
    <mergeCell ref="B64:B65"/>
    <mergeCell ref="C64:C65"/>
    <mergeCell ref="E64:E65"/>
    <mergeCell ref="A1:C1"/>
    <mergeCell ref="K61:K63"/>
    <mergeCell ref="A28:E28"/>
    <mergeCell ref="A67:E67"/>
    <mergeCell ref="A11:A15"/>
    <mergeCell ref="B11:B15"/>
    <mergeCell ref="C11:C15"/>
    <mergeCell ref="E11:E15"/>
    <mergeCell ref="D11:D15"/>
    <mergeCell ref="H12:J12"/>
    <mergeCell ref="A66:E66"/>
    <mergeCell ref="E61:E63"/>
    <mergeCell ref="A10:K10"/>
    <mergeCell ref="J13:J15"/>
    <mergeCell ref="F11:F15"/>
    <mergeCell ref="I13:I15"/>
    <mergeCell ref="G12:G15"/>
    <mergeCell ref="H13:H15"/>
    <mergeCell ref="K11:K15"/>
    <mergeCell ref="G11:J11"/>
    <mergeCell ref="F61:F63"/>
    <mergeCell ref="A6:C6"/>
    <mergeCell ref="A61:A63"/>
    <mergeCell ref="B61:B63"/>
    <mergeCell ref="C61:C63"/>
    <mergeCell ref="A18:E18"/>
    <mergeCell ref="A24:E24"/>
    <mergeCell ref="A31:E31"/>
    <mergeCell ref="A29:A30"/>
    <mergeCell ref="B29:B30"/>
    <mergeCell ref="C29:C30"/>
    <mergeCell ref="E29:E30"/>
    <mergeCell ref="F29:F30"/>
    <mergeCell ref="K29:K30"/>
    <mergeCell ref="A60:E60"/>
    <mergeCell ref="A41:E41"/>
    <mergeCell ref="A38:E38"/>
    <mergeCell ref="K43:K45"/>
    <mergeCell ref="F43:F45"/>
    <mergeCell ref="F47:F49"/>
    <mergeCell ref="K47:K49"/>
    <mergeCell ref="A47:A49"/>
    <mergeCell ref="B47:B49"/>
    <mergeCell ref="C47:C49"/>
  </mergeCells>
  <printOptions horizontalCentered="1"/>
  <pageMargins left="0.58" right="0.5" top="0.7" bottom="0.77" header="0.53" footer="0.58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2012-06-15T11:05:02Z</cp:lastPrinted>
  <dcterms:created xsi:type="dcterms:W3CDTF">1998-12-09T13:02:10Z</dcterms:created>
  <dcterms:modified xsi:type="dcterms:W3CDTF">2012-06-18T08:01:35Z</dcterms:modified>
  <cp:category/>
  <cp:version/>
  <cp:contentType/>
  <cp:contentStatus/>
</cp:coreProperties>
</file>