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'3a'!$A$1:$K$56</definedName>
  </definedNames>
  <calcPr fullCalcOnLoad="1"/>
</workbook>
</file>

<file path=xl/sharedStrings.xml><?xml version="1.0" encoding="utf-8"?>
<sst xmlns="http://schemas.openxmlformats.org/spreadsheetml/2006/main" count="175" uniqueCount="119">
  <si>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</si>
  <si>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</si>
  <si>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</si>
  <si>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</si>
  <si>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</si>
  <si>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</si>
  <si>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</si>
  <si>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</si>
  <si>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</si>
  <si>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</si>
  <si>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</si>
  <si>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</si>
  <si>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</si>
  <si>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</si>
  <si>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</si>
  <si>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801</t>
  </si>
  <si>
    <t>900</t>
  </si>
  <si>
    <t>90001</t>
  </si>
  <si>
    <t>90095</t>
  </si>
  <si>
    <t>926</t>
  </si>
  <si>
    <t>92601</t>
  </si>
  <si>
    <t>6060</t>
  </si>
  <si>
    <t>80104</t>
  </si>
  <si>
    <t>921</t>
  </si>
  <si>
    <t>92109</t>
  </si>
  <si>
    <t xml:space="preserve">Załącznik Nr 3 a </t>
  </si>
  <si>
    <t>01041</t>
  </si>
  <si>
    <t>6059</t>
  </si>
  <si>
    <t>700</t>
  </si>
  <si>
    <t>Ogółem zadania inwestycyjne</t>
  </si>
  <si>
    <t xml:space="preserve">Termomodernizacja budynku ośrodka zdrowia przy ulicy Szkolnej 4 w Sępólnie Krajeńskim </t>
  </si>
  <si>
    <t xml:space="preserve">Termomodernizacja Wiejskiego Ośrodka Kultury w Wałdowie </t>
  </si>
  <si>
    <t>Rady Miejskiej w Sępólnie Krajeńskim</t>
  </si>
  <si>
    <t>Zakup tłucznia do utwardzenia dróg gminnych</t>
  </si>
  <si>
    <t>70005</t>
  </si>
  <si>
    <t>Rewitalizacja miasta - program rewitalizacji</t>
  </si>
  <si>
    <t>środki pozyskane z innych  źródeł</t>
  </si>
  <si>
    <t>Budowa sali rehabilitacyjnej z częścią socjalną oraz magazynem podręcznym na potrzeby Gminnego Przedszkola Nr 1 z Oddziałem Integracyjnym w Sępólnie Krajeńskim</t>
  </si>
  <si>
    <t>Razem dział 600</t>
  </si>
  <si>
    <t>Razem dział 010</t>
  </si>
  <si>
    <t>6300</t>
  </si>
  <si>
    <t>Razem dział 700</t>
  </si>
  <si>
    <t>Razem dział 900</t>
  </si>
  <si>
    <t>60014</t>
  </si>
  <si>
    <t>Razem rozdział 60014</t>
  </si>
  <si>
    <t>Razem rozdział 60016</t>
  </si>
  <si>
    <t>Razem dział 921</t>
  </si>
  <si>
    <t>Razem dział 926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</si>
  <si>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</si>
  <si>
    <t xml:space="preserve">Budowa ulic Młyńskiej i Baczyńskiego </t>
  </si>
  <si>
    <t>Dokumentacja wodociągowa - Trzciany, Skarpa</t>
  </si>
  <si>
    <t>Wykup Jeziora Piaszczynek</t>
  </si>
  <si>
    <t>Budowa boiska sportowego "Orlik" przy Zespole Szkół nr 1 w Sępólnie Krajeńskim</t>
  </si>
  <si>
    <t>Dokumentacja budowy boiska sportowego "Orlik" przy Zespole Szkół w Lutowie i Wałdowie</t>
  </si>
  <si>
    <t>1.</t>
  </si>
  <si>
    <t>2.</t>
  </si>
  <si>
    <t>3.</t>
  </si>
  <si>
    <t>4.</t>
  </si>
  <si>
    <t>5.</t>
  </si>
  <si>
    <t>6.</t>
  </si>
  <si>
    <t>Uwagi</t>
  </si>
  <si>
    <t>-</t>
  </si>
  <si>
    <t>Dotacja dla powiatu</t>
  </si>
  <si>
    <t>Przewidywane dofinansowanie w roku 2010 - 375 980,-</t>
  </si>
  <si>
    <t>Inwestycja realizowana w latach 2009-2010</t>
  </si>
  <si>
    <t xml:space="preserve">Projekt kluczowy </t>
  </si>
  <si>
    <t>Przewidywane dofinansowanie 666 000,-</t>
  </si>
  <si>
    <t>Inwestycja realizowana w latach 2009-2010, przewidywane dofinansowanie  400 000,-</t>
  </si>
  <si>
    <t xml:space="preserve">Dofinansowanie budowy chodników przy drogach powiatowych na terenie Gminy Sępólno Krajeńskie </t>
  </si>
  <si>
    <t>8.</t>
  </si>
  <si>
    <t>9.</t>
  </si>
  <si>
    <t>10.</t>
  </si>
  <si>
    <t>11.</t>
  </si>
  <si>
    <t>12.</t>
  </si>
  <si>
    <t>13.</t>
  </si>
  <si>
    <t>15.</t>
  </si>
  <si>
    <t>dochody własne jest</t>
  </si>
  <si>
    <t>Budowa wodociągów: Radońsk-Iłowo-Jazdrowo oraz Trzciany-Piaseczno wy. - Sikorz</t>
  </si>
  <si>
    <t>rok budżetowy 2010 (8+9+10)</t>
  </si>
  <si>
    <t xml:space="preserve"> Zadania inwestycyjne w 2010 roku</t>
  </si>
  <si>
    <t>14.</t>
  </si>
  <si>
    <t>Razem rozdział 90095</t>
  </si>
  <si>
    <t>do uchwały nr XL/296/09</t>
  </si>
  <si>
    <t>z dnia 29 grudnia  2009 r.</t>
  </si>
  <si>
    <t>Budowa tłoczni i przewodu tłocznego w miejscowości kawle oraz sieci wodociągowej w miejscowościach Sikorz oraz Lutowo-Wiśniewka</t>
  </si>
  <si>
    <t>Realizacja Programu Odnowy Wsi - remonty świetlic, i place zabaw</t>
  </si>
  <si>
    <t>Razem rozdział 01010</t>
  </si>
  <si>
    <t>Razem rozdział 01041</t>
  </si>
  <si>
    <t>70004</t>
  </si>
  <si>
    <t>Modernizacja budynku komunalnego Sikorz 9a</t>
  </si>
  <si>
    <t>Razem rozdział 90001</t>
  </si>
  <si>
    <t>6210</t>
  </si>
  <si>
    <t>Budowa kanalizacji sanitarnej i deszczowej w Sępólnie Krajeńskim - część etapu I,V, VI oraz w ulicach Pokrzywnickiego, Matejki, BoWiD, Bema, Chojnickiej i Broniewskiego</t>
  </si>
  <si>
    <t xml:space="preserve">Dotacje celowe z budżetu na finansowanie lub dofinansowanie kosztów realizacji inwestycji i zakupów inwestycyjnych zakładów budżetowych </t>
  </si>
  <si>
    <t>16.</t>
  </si>
  <si>
    <t>17.</t>
  </si>
  <si>
    <t>18.</t>
  </si>
  <si>
    <t>19.</t>
  </si>
  <si>
    <t>20.</t>
  </si>
  <si>
    <t>7005</t>
  </si>
  <si>
    <t>Wykup nieruchomości przy ulicy Przemysłowej w Sępólnie Krajeńskim</t>
  </si>
  <si>
    <t>do uchwały nr XLVII/…../10</t>
  </si>
  <si>
    <t>z dnia 27 maja 2010 r.</t>
  </si>
  <si>
    <t>Modernizacja sali kinowej w Centrum Kultury i Sztuki w Sępólnie Krajeńskim</t>
  </si>
  <si>
    <t>Budowa dróg i chodników na terenie miejskim</t>
  </si>
  <si>
    <t>Zakup łodzi sportowych klasy olimpijskiej - Laser</t>
  </si>
  <si>
    <t>Zakup tablic interaktywnych dla oddziałów od I do III szkół podstawowych województwa kujawsko-pomorskiego - Gminy Sępólno Krajeńskie</t>
  </si>
  <si>
    <t>Przewidywane dofinansowanie w ramach RPO - 263 250 zł</t>
  </si>
  <si>
    <t>6057</t>
  </si>
  <si>
    <t>Budowa sieci kanalizacji sanitarnej i deszczowej Sępólno Krajeńskie-Kawle-cz. Etapu III, IV, VI</t>
  </si>
  <si>
    <t xml:space="preserve">Planowane finansowanie z pożyczki z WFOŚiGW w wysokości 3 277 036 zł </t>
  </si>
  <si>
    <t>720</t>
  </si>
  <si>
    <t>72095</t>
  </si>
  <si>
    <t>7.</t>
  </si>
  <si>
    <t>21.</t>
  </si>
  <si>
    <t>22.</t>
  </si>
  <si>
    <t>23.</t>
  </si>
  <si>
    <t>24.</t>
  </si>
  <si>
    <t>Załącznik nr 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</si>
</sst>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3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sz val="7.5"/>
      <name val="Arial CE"/>
      <family val="0"/>
    </font>
    <font>
      <sz val="7.5"/>
      <name val="Arial"/>
      <family val="0"/>
    </font>
    <font>
      <b/>
      <i/>
      <sz val="8"/>
      <name val="Arial CE"/>
      <family val="0"/>
    </font>
    <font>
      <b/>
      <i/>
      <sz val="9"/>
      <name val="Arial CE"/>
      <family val="0"/>
    </font>
    <font>
      <b/>
      <i/>
      <sz val="9.5"/>
      <name val="Arial CE"/>
      <family val="0"/>
    </font>
    <font>
      <b/>
      <sz val="12"/>
      <color indexed="10"/>
      <name val="Arial CE"/>
      <family val="0"/>
    </font>
    <font>
      <b/>
      <sz val="12"/>
      <name val="Arial CE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9" fontId="1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1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9" fillId="2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10" fillId="2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4" fontId="1" fillId="20" borderId="11" xfId="0" applyNumberFormat="1" applyFont="1" applyFill="1" applyBorder="1" applyAlignment="1">
      <alignment horizontal="right" vertical="center"/>
    </xf>
    <xf numFmtId="4" fontId="1" fillId="20" borderId="10" xfId="0" applyNumberFormat="1" applyFont="1" applyFill="1" applyBorder="1" applyAlignment="1">
      <alignment vertical="center"/>
    </xf>
    <xf numFmtId="49" fontId="1" fillId="20" borderId="10" xfId="0" applyNumberFormat="1" applyFont="1" applyFill="1" applyBorder="1" applyAlignment="1">
      <alignment horizontal="left" vertical="center" wrapText="1"/>
    </xf>
    <xf numFmtId="4" fontId="1" fillId="20" borderId="12" xfId="0" applyNumberFormat="1" applyFont="1" applyFill="1" applyBorder="1" applyAlignment="1">
      <alignment vertical="center"/>
    </xf>
    <xf numFmtId="49" fontId="1" fillId="2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0" fillId="20" borderId="13" xfId="0" applyNumberFormat="1" applyFont="1" applyFill="1" applyBorder="1" applyAlignment="1">
      <alignment horizontal="center" vertical="center"/>
    </xf>
    <xf numFmtId="49" fontId="10" fillId="20" borderId="14" xfId="0" applyNumberFormat="1" applyFont="1" applyFill="1" applyBorder="1" applyAlignment="1">
      <alignment horizontal="center" vertical="center"/>
    </xf>
    <xf numFmtId="49" fontId="10" fillId="2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49" fontId="1" fillId="20" borderId="13" xfId="0" applyNumberFormat="1" applyFont="1" applyFill="1" applyBorder="1" applyAlignment="1">
      <alignment horizontal="center" vertical="center"/>
    </xf>
    <xf numFmtId="49" fontId="1" fillId="20" borderId="14" xfId="0" applyNumberFormat="1" applyFont="1" applyFill="1" applyBorder="1" applyAlignment="1">
      <alignment horizontal="center" vertical="center"/>
    </xf>
    <xf numFmtId="49" fontId="1" fillId="2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49" fontId="10" fillId="20" borderId="13" xfId="0" applyNumberFormat="1" applyFont="1" applyFill="1" applyBorder="1" applyAlignment="1">
      <alignment horizontal="center" vertical="center" wrapText="1"/>
    </xf>
    <xf numFmtId="49" fontId="10" fillId="20" borderId="14" xfId="0" applyNumberFormat="1" applyFont="1" applyFill="1" applyBorder="1" applyAlignment="1">
      <alignment horizontal="center" vertical="center" wrapText="1"/>
    </xf>
    <xf numFmtId="49" fontId="10" fillId="2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tabSelected="1" zoomScaleSheetLayoutView="100" zoomScalePageLayoutView="0" workbookViewId="0" topLeftCell="A46">
      <selection activeCell="G59" sqref="G59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625" style="3" customWidth="1"/>
    <col min="4" max="4" width="5.375" style="3" customWidth="1"/>
    <col min="5" max="5" width="36.25390625" style="4" customWidth="1"/>
    <col min="6" max="6" width="14.00390625" style="4" customWidth="1"/>
    <col min="7" max="7" width="13.875" style="4" customWidth="1"/>
    <col min="8" max="8" width="13.00390625" style="4" customWidth="1"/>
    <col min="9" max="9" width="12.125" style="4" customWidth="1"/>
    <col min="10" max="10" width="13.125" style="4" customWidth="1"/>
    <col min="11" max="11" width="19.875" style="4" customWidth="1"/>
    <col min="12" max="12" width="16.75390625" style="4" customWidth="1"/>
    <col min="13" max="16384" width="9.125" style="4" customWidth="1"/>
  </cols>
  <sheetData>
    <row r="1" spans="1:44" s="32" customFormat="1" ht="18.75">
      <c r="A1" s="43"/>
      <c r="I1" s="37" t="s">
        <v>118</v>
      </c>
      <c r="J1" s="37"/>
      <c r="K1" s="37"/>
      <c r="L1" s="37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s="32" customFormat="1" ht="15" customHeight="1">
      <c r="A2" s="43"/>
      <c r="I2" s="34" t="s">
        <v>101</v>
      </c>
      <c r="J2" s="34"/>
      <c r="K2" s="34"/>
      <c r="L2" s="35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s="32" customFormat="1" ht="15" customHeight="1">
      <c r="A3" s="43"/>
      <c r="I3" s="34" t="s">
        <v>32</v>
      </c>
      <c r="J3" s="34"/>
      <c r="K3" s="34"/>
      <c r="L3" s="35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s="32" customFormat="1" ht="12.75" customHeight="1">
      <c r="A4" s="43"/>
      <c r="I4" s="34" t="s">
        <v>102</v>
      </c>
      <c r="J4" s="34"/>
      <c r="K4" s="34"/>
      <c r="L4" s="36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6" spans="1:11" ht="12.75" customHeight="1">
      <c r="A6" s="61"/>
      <c r="B6" s="61"/>
      <c r="C6" s="61"/>
      <c r="D6" s="61"/>
      <c r="I6" s="22" t="s">
        <v>25</v>
      </c>
      <c r="J6" s="22"/>
      <c r="K6" s="22"/>
    </row>
    <row r="7" ht="11.25">
      <c r="I7" s="5" t="s">
        <v>82</v>
      </c>
    </row>
    <row r="8" ht="11.25">
      <c r="I8" s="5" t="s">
        <v>32</v>
      </c>
    </row>
    <row r="9" ht="11.25">
      <c r="I9" s="5" t="s">
        <v>83</v>
      </c>
    </row>
    <row r="10" spans="1:12" ht="14.25" customHeight="1">
      <c r="A10" s="70" t="s">
        <v>79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6"/>
    </row>
    <row r="11" spans="1:11" s="7" customFormat="1" ht="19.5" customHeight="1">
      <c r="A11" s="63" t="s">
        <v>3</v>
      </c>
      <c r="B11" s="63" t="s">
        <v>0</v>
      </c>
      <c r="C11" s="63" t="s">
        <v>1</v>
      </c>
      <c r="D11" s="63" t="s">
        <v>7</v>
      </c>
      <c r="E11" s="64" t="s">
        <v>8</v>
      </c>
      <c r="F11" s="64" t="s">
        <v>6</v>
      </c>
      <c r="G11" s="64" t="s">
        <v>4</v>
      </c>
      <c r="H11" s="64"/>
      <c r="I11" s="64"/>
      <c r="J11" s="64"/>
      <c r="K11" s="64" t="s">
        <v>60</v>
      </c>
    </row>
    <row r="12" spans="1:11" s="7" customFormat="1" ht="19.5" customHeight="1">
      <c r="A12" s="63"/>
      <c r="B12" s="63"/>
      <c r="C12" s="63"/>
      <c r="D12" s="63"/>
      <c r="E12" s="64"/>
      <c r="F12" s="64"/>
      <c r="G12" s="64" t="s">
        <v>78</v>
      </c>
      <c r="H12" s="64" t="s">
        <v>9</v>
      </c>
      <c r="I12" s="64"/>
      <c r="J12" s="64"/>
      <c r="K12" s="72"/>
    </row>
    <row r="13" spans="1:11" s="7" customFormat="1" ht="15" customHeight="1">
      <c r="A13" s="63"/>
      <c r="B13" s="63"/>
      <c r="C13" s="63"/>
      <c r="D13" s="63"/>
      <c r="E13" s="64"/>
      <c r="F13" s="64"/>
      <c r="G13" s="64"/>
      <c r="H13" s="71" t="s">
        <v>76</v>
      </c>
      <c r="I13" s="64" t="s">
        <v>5</v>
      </c>
      <c r="J13" s="78" t="s">
        <v>36</v>
      </c>
      <c r="K13" s="72"/>
    </row>
    <row r="14" spans="1:11" s="7" customFormat="1" ht="15.75" customHeight="1">
      <c r="A14" s="63"/>
      <c r="B14" s="63"/>
      <c r="C14" s="63"/>
      <c r="D14" s="63"/>
      <c r="E14" s="64"/>
      <c r="F14" s="64"/>
      <c r="G14" s="64"/>
      <c r="H14" s="71"/>
      <c r="I14" s="64"/>
      <c r="J14" s="79"/>
      <c r="K14" s="72"/>
    </row>
    <row r="15" spans="1:11" s="7" customFormat="1" ht="14.25" customHeight="1">
      <c r="A15" s="63"/>
      <c r="B15" s="63"/>
      <c r="C15" s="63"/>
      <c r="D15" s="63"/>
      <c r="E15" s="64"/>
      <c r="F15" s="64"/>
      <c r="G15" s="64"/>
      <c r="H15" s="71"/>
      <c r="I15" s="64"/>
      <c r="J15" s="80"/>
      <c r="K15" s="72"/>
    </row>
    <row r="16" spans="1:11" ht="10.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9">
        <v>8</v>
      </c>
      <c r="I16" s="8">
        <v>9</v>
      </c>
      <c r="J16" s="8">
        <v>10</v>
      </c>
      <c r="K16" s="8">
        <v>12</v>
      </c>
    </row>
    <row r="17" spans="1:11" s="15" customFormat="1" ht="22.5">
      <c r="A17" s="12" t="s">
        <v>54</v>
      </c>
      <c r="B17" s="13" t="s">
        <v>10</v>
      </c>
      <c r="C17" s="13" t="s">
        <v>11</v>
      </c>
      <c r="D17" s="13" t="s">
        <v>12</v>
      </c>
      <c r="E17" s="23" t="s">
        <v>77</v>
      </c>
      <c r="F17" s="14">
        <f>640000+79000+410000+190000</f>
        <v>1319000</v>
      </c>
      <c r="G17" s="14">
        <f>SUM(H17:J17)</f>
        <v>410000</v>
      </c>
      <c r="H17" s="14">
        <v>102500</v>
      </c>
      <c r="I17" s="14">
        <v>307500</v>
      </c>
      <c r="J17" s="14">
        <v>0</v>
      </c>
      <c r="K17" s="26" t="s">
        <v>64</v>
      </c>
    </row>
    <row r="18" spans="1:11" s="15" customFormat="1" ht="24.75" customHeight="1">
      <c r="A18" s="12" t="s">
        <v>55</v>
      </c>
      <c r="B18" s="13" t="s">
        <v>10</v>
      </c>
      <c r="C18" s="13" t="s">
        <v>11</v>
      </c>
      <c r="D18" s="13" t="s">
        <v>12</v>
      </c>
      <c r="E18" s="23" t="s">
        <v>50</v>
      </c>
      <c r="F18" s="14">
        <v>16000</v>
      </c>
      <c r="G18" s="14">
        <f>SUM(H18:J18)</f>
        <v>16000</v>
      </c>
      <c r="H18" s="14">
        <v>16000</v>
      </c>
      <c r="I18" s="14">
        <v>0</v>
      </c>
      <c r="J18" s="14">
        <v>0</v>
      </c>
      <c r="K18" s="25" t="s">
        <v>61</v>
      </c>
    </row>
    <row r="19" spans="1:11" s="15" customFormat="1" ht="14.25" customHeight="1">
      <c r="A19" s="65" t="s">
        <v>86</v>
      </c>
      <c r="B19" s="66"/>
      <c r="C19" s="66"/>
      <c r="D19" s="66"/>
      <c r="E19" s="67"/>
      <c r="F19" s="41">
        <f>F18+F17</f>
        <v>1335000</v>
      </c>
      <c r="G19" s="41">
        <f>G18+G17</f>
        <v>426000</v>
      </c>
      <c r="H19" s="41">
        <f>H18+H17</f>
        <v>118500</v>
      </c>
      <c r="I19" s="41">
        <f>I18+I17</f>
        <v>307500</v>
      </c>
      <c r="J19" s="41">
        <f>J18+J17</f>
        <v>0</v>
      </c>
      <c r="K19" s="42"/>
    </row>
    <row r="20" spans="1:11" s="15" customFormat="1" ht="24.75" customHeight="1">
      <c r="A20" s="74" t="s">
        <v>56</v>
      </c>
      <c r="B20" s="76" t="s">
        <v>10</v>
      </c>
      <c r="C20" s="76" t="s">
        <v>26</v>
      </c>
      <c r="D20" s="13" t="s">
        <v>108</v>
      </c>
      <c r="E20" s="68" t="s">
        <v>85</v>
      </c>
      <c r="F20" s="59">
        <f>250000+398199.51</f>
        <v>648199.51</v>
      </c>
      <c r="G20" s="14">
        <f>SUM(H20:J20)</f>
        <v>400000</v>
      </c>
      <c r="H20" s="14">
        <v>0</v>
      </c>
      <c r="I20" s="14">
        <v>0</v>
      </c>
      <c r="J20" s="14">
        <v>400000</v>
      </c>
      <c r="K20" s="57" t="s">
        <v>67</v>
      </c>
    </row>
    <row r="21" spans="1:11" s="15" customFormat="1" ht="21" customHeight="1">
      <c r="A21" s="75"/>
      <c r="B21" s="77"/>
      <c r="C21" s="77"/>
      <c r="D21" s="13" t="s">
        <v>27</v>
      </c>
      <c r="E21" s="69"/>
      <c r="F21" s="60"/>
      <c r="G21" s="14">
        <f>SUM(H21:J21)</f>
        <v>150000</v>
      </c>
      <c r="H21" s="14">
        <v>0</v>
      </c>
      <c r="I21" s="14">
        <v>150000</v>
      </c>
      <c r="J21" s="14">
        <v>0</v>
      </c>
      <c r="K21" s="58"/>
    </row>
    <row r="22" spans="1:11" s="15" customFormat="1" ht="18.75" customHeight="1">
      <c r="A22" s="73" t="s">
        <v>57</v>
      </c>
      <c r="B22" s="84" t="s">
        <v>10</v>
      </c>
      <c r="C22" s="84" t="s">
        <v>26</v>
      </c>
      <c r="D22" s="13" t="s">
        <v>108</v>
      </c>
      <c r="E22" s="68" t="s">
        <v>84</v>
      </c>
      <c r="F22" s="59">
        <v>2786214.47</v>
      </c>
      <c r="G22" s="14">
        <f>SUM(H22:J22)</f>
        <v>1629745</v>
      </c>
      <c r="H22" s="14">
        <v>0</v>
      </c>
      <c r="I22" s="14">
        <v>0</v>
      </c>
      <c r="J22" s="14">
        <v>1629745</v>
      </c>
      <c r="K22" s="57"/>
    </row>
    <row r="23" spans="1:11" s="15" customFormat="1" ht="22.5" customHeight="1">
      <c r="A23" s="73"/>
      <c r="B23" s="84"/>
      <c r="C23" s="84"/>
      <c r="D23" s="13" t="s">
        <v>27</v>
      </c>
      <c r="E23" s="69"/>
      <c r="F23" s="60"/>
      <c r="G23" s="14">
        <f>SUM(H23:J23)</f>
        <v>511800</v>
      </c>
      <c r="H23" s="14">
        <v>0</v>
      </c>
      <c r="I23" s="14">
        <v>511800</v>
      </c>
      <c r="J23" s="14">
        <v>0</v>
      </c>
      <c r="K23" s="58"/>
    </row>
    <row r="24" spans="1:11" ht="11.25">
      <c r="A24" s="65" t="s">
        <v>87</v>
      </c>
      <c r="B24" s="66"/>
      <c r="C24" s="66"/>
      <c r="D24" s="66"/>
      <c r="E24" s="67"/>
      <c r="F24" s="38">
        <f>F22+F20</f>
        <v>3434413.9800000004</v>
      </c>
      <c r="G24" s="39">
        <f>SUM(G20:G23)</f>
        <v>2691545</v>
      </c>
      <c r="H24" s="39">
        <f>SUM(H20:H23)</f>
        <v>0</v>
      </c>
      <c r="I24" s="39">
        <f>SUM(I20:I23)</f>
        <v>661800</v>
      </c>
      <c r="J24" s="39">
        <f>SUM(J20:J23)</f>
        <v>2029745</v>
      </c>
      <c r="K24" s="40"/>
    </row>
    <row r="25" spans="1:11" s="20" customFormat="1" ht="22.5" customHeight="1">
      <c r="A25" s="49" t="s">
        <v>39</v>
      </c>
      <c r="B25" s="50"/>
      <c r="C25" s="50"/>
      <c r="D25" s="50"/>
      <c r="E25" s="51"/>
      <c r="F25" s="29">
        <f>F19+F24</f>
        <v>4769413.98</v>
      </c>
      <c r="G25" s="29">
        <f>G19+G24</f>
        <v>3117545</v>
      </c>
      <c r="H25" s="29">
        <f>H19+H24</f>
        <v>118500</v>
      </c>
      <c r="I25" s="29">
        <f>I19+I24</f>
        <v>969300</v>
      </c>
      <c r="J25" s="29">
        <f>J19+J24</f>
        <v>2029745</v>
      </c>
      <c r="K25" s="27"/>
    </row>
    <row r="26" spans="1:11" s="15" customFormat="1" ht="40.5" customHeight="1">
      <c r="A26" s="9" t="s">
        <v>58</v>
      </c>
      <c r="B26" s="13" t="s">
        <v>13</v>
      </c>
      <c r="C26" s="13" t="s">
        <v>43</v>
      </c>
      <c r="D26" s="13" t="s">
        <v>40</v>
      </c>
      <c r="E26" s="2" t="s">
        <v>68</v>
      </c>
      <c r="F26" s="14">
        <v>25000</v>
      </c>
      <c r="G26" s="11">
        <f>H26+I26+J26</f>
        <v>25000</v>
      </c>
      <c r="H26" s="14">
        <v>2500</v>
      </c>
      <c r="I26" s="14">
        <v>22500</v>
      </c>
      <c r="J26" s="14">
        <v>0</v>
      </c>
      <c r="K26" s="2" t="s">
        <v>62</v>
      </c>
    </row>
    <row r="27" spans="1:11" s="20" customFormat="1" ht="13.5" customHeight="1">
      <c r="A27" s="65" t="s">
        <v>44</v>
      </c>
      <c r="B27" s="66"/>
      <c r="C27" s="66"/>
      <c r="D27" s="66"/>
      <c r="E27" s="67"/>
      <c r="F27" s="17">
        <f>F26</f>
        <v>25000</v>
      </c>
      <c r="G27" s="17">
        <f>G26</f>
        <v>25000</v>
      </c>
      <c r="H27" s="17">
        <f>H26</f>
        <v>2500</v>
      </c>
      <c r="I27" s="17">
        <f>I26</f>
        <v>22500</v>
      </c>
      <c r="J27" s="17">
        <f>J26</f>
        <v>0</v>
      </c>
      <c r="K27" s="16"/>
    </row>
    <row r="28" spans="1:11" ht="39" customHeight="1">
      <c r="A28" s="44" t="s">
        <v>59</v>
      </c>
      <c r="B28" s="54" t="s">
        <v>13</v>
      </c>
      <c r="C28" s="54" t="s">
        <v>14</v>
      </c>
      <c r="D28" s="10" t="s">
        <v>12</v>
      </c>
      <c r="E28" s="1" t="s">
        <v>49</v>
      </c>
      <c r="F28" s="11">
        <v>2825000</v>
      </c>
      <c r="G28" s="14">
        <f>SUM(H28:J28)</f>
        <v>2825000</v>
      </c>
      <c r="H28" s="14">
        <v>0</v>
      </c>
      <c r="I28" s="14">
        <v>1050000</v>
      </c>
      <c r="J28" s="14">
        <v>1775000</v>
      </c>
      <c r="K28" s="1"/>
    </row>
    <row r="29" spans="1:11" s="15" customFormat="1" ht="39" customHeight="1">
      <c r="A29" s="47" t="s">
        <v>113</v>
      </c>
      <c r="B29" s="48" t="s">
        <v>13</v>
      </c>
      <c r="C29" s="48" t="s">
        <v>14</v>
      </c>
      <c r="D29" s="13" t="s">
        <v>12</v>
      </c>
      <c r="E29" s="2" t="s">
        <v>104</v>
      </c>
      <c r="F29" s="14">
        <v>245000</v>
      </c>
      <c r="G29" s="14">
        <f>SUM(H29:J29)</f>
        <v>245000</v>
      </c>
      <c r="H29" s="14">
        <f>200000+20000+25000</f>
        <v>245000</v>
      </c>
      <c r="I29" s="14">
        <v>0</v>
      </c>
      <c r="J29" s="14">
        <v>0</v>
      </c>
      <c r="K29" s="2"/>
    </row>
    <row r="30" spans="1:11" s="15" customFormat="1" ht="17.25" customHeight="1">
      <c r="A30" s="9" t="s">
        <v>69</v>
      </c>
      <c r="B30" s="10" t="s">
        <v>13</v>
      </c>
      <c r="C30" s="10" t="s">
        <v>14</v>
      </c>
      <c r="D30" s="10" t="s">
        <v>21</v>
      </c>
      <c r="E30" s="2" t="s">
        <v>33</v>
      </c>
      <c r="F30" s="14">
        <v>150000</v>
      </c>
      <c r="G30" s="11">
        <f>SUM(H30:J30)</f>
        <v>150000</v>
      </c>
      <c r="H30" s="14">
        <v>111800</v>
      </c>
      <c r="I30" s="14">
        <v>38200</v>
      </c>
      <c r="J30" s="14">
        <v>0</v>
      </c>
      <c r="K30" s="28" t="s">
        <v>61</v>
      </c>
    </row>
    <row r="31" spans="1:11" s="15" customFormat="1" ht="13.5" customHeight="1">
      <c r="A31" s="65" t="s">
        <v>45</v>
      </c>
      <c r="B31" s="66"/>
      <c r="C31" s="66"/>
      <c r="D31" s="66"/>
      <c r="E31" s="67"/>
      <c r="F31" s="39">
        <f>SUM(F28:F30)</f>
        <v>3220000</v>
      </c>
      <c r="G31" s="39">
        <f>SUM(G28:G30)</f>
        <v>3220000</v>
      </c>
      <c r="H31" s="39">
        <f>SUM(H28:H30)</f>
        <v>356800</v>
      </c>
      <c r="I31" s="39">
        <f>SUM(I28:I30)</f>
        <v>1088200</v>
      </c>
      <c r="J31" s="39">
        <f>SUM(J28:J30)</f>
        <v>1775000</v>
      </c>
      <c r="K31" s="21"/>
    </row>
    <row r="32" spans="1:11" s="15" customFormat="1" ht="22.5" customHeight="1">
      <c r="A32" s="49" t="s">
        <v>38</v>
      </c>
      <c r="B32" s="50"/>
      <c r="C32" s="50"/>
      <c r="D32" s="50"/>
      <c r="E32" s="51"/>
      <c r="F32" s="29">
        <f>F27+F31</f>
        <v>3245000</v>
      </c>
      <c r="G32" s="29">
        <f>G27+G31</f>
        <v>3245000</v>
      </c>
      <c r="H32" s="29">
        <f>H27+H31</f>
        <v>359300</v>
      </c>
      <c r="I32" s="29">
        <f>I27+I31</f>
        <v>1110700</v>
      </c>
      <c r="J32" s="29">
        <f>J27+J31</f>
        <v>1775000</v>
      </c>
      <c r="K32" s="16"/>
    </row>
    <row r="33" spans="1:11" s="15" customFormat="1" ht="22.5" customHeight="1">
      <c r="A33" s="13" t="s">
        <v>70</v>
      </c>
      <c r="B33" s="13" t="s">
        <v>28</v>
      </c>
      <c r="C33" s="13" t="s">
        <v>88</v>
      </c>
      <c r="D33" s="13" t="s">
        <v>12</v>
      </c>
      <c r="E33" s="45" t="s">
        <v>89</v>
      </c>
      <c r="F33" s="14">
        <v>50000</v>
      </c>
      <c r="G33" s="14">
        <f>SUM(H33:J33)</f>
        <v>50000</v>
      </c>
      <c r="H33" s="14">
        <v>50000</v>
      </c>
      <c r="I33" s="14">
        <v>0</v>
      </c>
      <c r="J33" s="14">
        <v>0</v>
      </c>
      <c r="K33" s="2"/>
    </row>
    <row r="34" spans="1:11" s="15" customFormat="1" ht="18.75" customHeight="1">
      <c r="A34" s="12" t="s">
        <v>71</v>
      </c>
      <c r="B34" s="13" t="s">
        <v>28</v>
      </c>
      <c r="C34" s="13" t="s">
        <v>34</v>
      </c>
      <c r="D34" s="13" t="s">
        <v>21</v>
      </c>
      <c r="E34" s="2" t="s">
        <v>51</v>
      </c>
      <c r="F34" s="14">
        <v>150000</v>
      </c>
      <c r="G34" s="14">
        <f>SUM(H34:J34)</f>
        <v>150000</v>
      </c>
      <c r="H34" s="14">
        <v>150000</v>
      </c>
      <c r="I34" s="14">
        <v>0</v>
      </c>
      <c r="J34" s="14">
        <v>0</v>
      </c>
      <c r="K34" s="28" t="s">
        <v>61</v>
      </c>
    </row>
    <row r="35" spans="1:11" s="15" customFormat="1" ht="22.5">
      <c r="A35" s="13" t="s">
        <v>72</v>
      </c>
      <c r="B35" s="13" t="s">
        <v>28</v>
      </c>
      <c r="C35" s="13" t="s">
        <v>99</v>
      </c>
      <c r="D35" s="13" t="s">
        <v>21</v>
      </c>
      <c r="E35" s="2" t="s">
        <v>100</v>
      </c>
      <c r="F35" s="14">
        <v>30000</v>
      </c>
      <c r="G35" s="14">
        <f>SUM(H35:J35)</f>
        <v>30000</v>
      </c>
      <c r="H35" s="14">
        <v>30000</v>
      </c>
      <c r="I35" s="14">
        <v>0</v>
      </c>
      <c r="J35" s="14">
        <v>0</v>
      </c>
      <c r="K35" s="28"/>
    </row>
    <row r="36" spans="1:11" s="18" customFormat="1" ht="22.5" customHeight="1">
      <c r="A36" s="49" t="s">
        <v>41</v>
      </c>
      <c r="B36" s="50"/>
      <c r="C36" s="50"/>
      <c r="D36" s="50"/>
      <c r="E36" s="51"/>
      <c r="F36" s="29">
        <f>F34+F33+F35</f>
        <v>230000</v>
      </c>
      <c r="G36" s="29">
        <f>G34+G33+G35</f>
        <v>230000</v>
      </c>
      <c r="H36" s="29">
        <f>H34+H33+H35</f>
        <v>230000</v>
      </c>
      <c r="I36" s="29">
        <f>I34+I33+I35</f>
        <v>0</v>
      </c>
      <c r="J36" s="29">
        <f>J34+J33+J35</f>
        <v>0</v>
      </c>
      <c r="K36" s="16"/>
    </row>
    <row r="37" spans="1:11" s="15" customFormat="1" ht="35.25" customHeight="1">
      <c r="A37" s="13" t="s">
        <v>73</v>
      </c>
      <c r="B37" s="13" t="s">
        <v>111</v>
      </c>
      <c r="C37" s="13" t="s">
        <v>112</v>
      </c>
      <c r="D37" s="13" t="s">
        <v>12</v>
      </c>
      <c r="E37" s="52" t="s">
        <v>106</v>
      </c>
      <c r="F37" s="53">
        <v>87750</v>
      </c>
      <c r="G37" s="14">
        <f>SUM(H37:J37)</f>
        <v>87750</v>
      </c>
      <c r="H37" s="14">
        <v>87750</v>
      </c>
      <c r="I37" s="14">
        <v>0</v>
      </c>
      <c r="J37" s="14">
        <v>0</v>
      </c>
      <c r="K37" s="46" t="s">
        <v>107</v>
      </c>
    </row>
    <row r="38" spans="1:11" s="15" customFormat="1" ht="48" customHeight="1">
      <c r="A38" s="12" t="s">
        <v>74</v>
      </c>
      <c r="B38" s="13" t="s">
        <v>15</v>
      </c>
      <c r="C38" s="13" t="s">
        <v>22</v>
      </c>
      <c r="D38" s="13" t="s">
        <v>12</v>
      </c>
      <c r="E38" s="24" t="s">
        <v>37</v>
      </c>
      <c r="F38" s="14">
        <v>698982</v>
      </c>
      <c r="G38" s="14">
        <f>SUM(H38:J38)</f>
        <v>278600</v>
      </c>
      <c r="H38" s="14">
        <v>278600</v>
      </c>
      <c r="I38" s="14">
        <v>0</v>
      </c>
      <c r="J38" s="14">
        <v>0</v>
      </c>
      <c r="K38" s="2" t="s">
        <v>64</v>
      </c>
    </row>
    <row r="39" spans="1:11" s="15" customFormat="1" ht="51" customHeight="1">
      <c r="A39" s="12" t="s">
        <v>80</v>
      </c>
      <c r="B39" s="13" t="s">
        <v>16</v>
      </c>
      <c r="C39" s="13" t="s">
        <v>17</v>
      </c>
      <c r="D39" s="13" t="s">
        <v>12</v>
      </c>
      <c r="E39" s="19" t="s">
        <v>109</v>
      </c>
      <c r="F39" s="14">
        <v>3532735.13</v>
      </c>
      <c r="G39" s="14">
        <f>SUM(H39:J39)</f>
        <v>1132735.13</v>
      </c>
      <c r="H39" s="14">
        <v>283183.79</v>
      </c>
      <c r="I39" s="14">
        <v>849551.34</v>
      </c>
      <c r="J39" s="14">
        <v>0</v>
      </c>
      <c r="K39" s="2" t="s">
        <v>64</v>
      </c>
    </row>
    <row r="40" spans="1:11" s="15" customFormat="1" ht="54.75" customHeight="1">
      <c r="A40" s="12" t="s">
        <v>75</v>
      </c>
      <c r="B40" s="13" t="s">
        <v>16</v>
      </c>
      <c r="C40" s="13" t="s">
        <v>17</v>
      </c>
      <c r="D40" s="13" t="s">
        <v>12</v>
      </c>
      <c r="E40" s="19" t="s">
        <v>92</v>
      </c>
      <c r="F40" s="14">
        <f>G40</f>
        <v>4404384.76</v>
      </c>
      <c r="G40" s="14">
        <f>SUM(H40:J40)</f>
        <v>4404384.76</v>
      </c>
      <c r="H40" s="14">
        <f>463342.76+600000+64006</f>
        <v>1127348.76</v>
      </c>
      <c r="I40" s="14">
        <f>2357000+920036</f>
        <v>3277036</v>
      </c>
      <c r="J40" s="14">
        <v>0</v>
      </c>
      <c r="K40" s="2" t="s">
        <v>110</v>
      </c>
    </row>
    <row r="41" spans="1:11" s="15" customFormat="1" ht="11.25">
      <c r="A41" s="65" t="s">
        <v>90</v>
      </c>
      <c r="B41" s="66"/>
      <c r="C41" s="66"/>
      <c r="D41" s="66"/>
      <c r="E41" s="67"/>
      <c r="F41" s="39">
        <f>F39+F40</f>
        <v>7937119.89</v>
      </c>
      <c r="G41" s="39">
        <f>G39+G40</f>
        <v>5537119.89</v>
      </c>
      <c r="H41" s="39">
        <f>H39+H40</f>
        <v>1410532.55</v>
      </c>
      <c r="I41" s="39">
        <f>I39+I40</f>
        <v>4126587.34</v>
      </c>
      <c r="J41" s="39">
        <f>J39+J40</f>
        <v>0</v>
      </c>
      <c r="K41" s="21"/>
    </row>
    <row r="42" spans="1:11" s="15" customFormat="1" ht="22.5">
      <c r="A42" s="12" t="s">
        <v>94</v>
      </c>
      <c r="B42" s="13" t="s">
        <v>16</v>
      </c>
      <c r="C42" s="13" t="s">
        <v>18</v>
      </c>
      <c r="D42" s="13" t="s">
        <v>12</v>
      </c>
      <c r="E42" s="2" t="s">
        <v>30</v>
      </c>
      <c r="F42" s="14">
        <v>384602.31</v>
      </c>
      <c r="G42" s="14">
        <f>SUM(H42:J42)</f>
        <v>46000</v>
      </c>
      <c r="H42" s="14">
        <v>46000</v>
      </c>
      <c r="I42" s="14">
        <v>0</v>
      </c>
      <c r="J42" s="14">
        <v>0</v>
      </c>
      <c r="K42" s="2" t="s">
        <v>64</v>
      </c>
    </row>
    <row r="43" spans="1:11" ht="33.75">
      <c r="A43" s="12" t="s">
        <v>95</v>
      </c>
      <c r="B43" s="10" t="s">
        <v>16</v>
      </c>
      <c r="C43" s="10" t="s">
        <v>18</v>
      </c>
      <c r="D43" s="10" t="s">
        <v>12</v>
      </c>
      <c r="E43" s="1" t="s">
        <v>35</v>
      </c>
      <c r="F43" s="11">
        <v>442480</v>
      </c>
      <c r="G43" s="14">
        <f>SUM(H43:J43)</f>
        <v>66500</v>
      </c>
      <c r="H43" s="11">
        <v>66500</v>
      </c>
      <c r="I43" s="11">
        <v>0</v>
      </c>
      <c r="J43" s="11">
        <v>0</v>
      </c>
      <c r="K43" s="1" t="s">
        <v>63</v>
      </c>
    </row>
    <row r="44" spans="1:11" s="15" customFormat="1" ht="45">
      <c r="A44" s="55" t="s">
        <v>96</v>
      </c>
      <c r="B44" s="13" t="s">
        <v>16</v>
      </c>
      <c r="C44" s="13" t="s">
        <v>18</v>
      </c>
      <c r="D44" s="13" t="s">
        <v>91</v>
      </c>
      <c r="E44" s="56" t="s">
        <v>93</v>
      </c>
      <c r="F44" s="14">
        <f>G44</f>
        <v>47099.24</v>
      </c>
      <c r="G44" s="14">
        <f>SUM(H44:J44)</f>
        <v>47099.24</v>
      </c>
      <c r="H44" s="14">
        <f>47090.24+9</f>
        <v>47099.24</v>
      </c>
      <c r="I44" s="14">
        <v>0</v>
      </c>
      <c r="J44" s="14">
        <v>0</v>
      </c>
      <c r="K44" s="2"/>
    </row>
    <row r="45" spans="1:11" s="15" customFormat="1" ht="11.25">
      <c r="A45" s="65" t="s">
        <v>81</v>
      </c>
      <c r="B45" s="66"/>
      <c r="C45" s="66"/>
      <c r="D45" s="66"/>
      <c r="E45" s="67"/>
      <c r="F45" s="39">
        <f>SUM(F42:F44)</f>
        <v>874181.55</v>
      </c>
      <c r="G45" s="39">
        <f>SUM(G42:G44)</f>
        <v>159599.24</v>
      </c>
      <c r="H45" s="39">
        <f>SUM(H42:H44)</f>
        <v>159599.24</v>
      </c>
      <c r="I45" s="39">
        <f>SUM(I42:I44)</f>
        <v>0</v>
      </c>
      <c r="J45" s="39">
        <f>SUM(J42:J44)</f>
        <v>0</v>
      </c>
      <c r="K45" s="16"/>
    </row>
    <row r="46" spans="1:11" ht="19.5" customHeight="1">
      <c r="A46" s="49" t="s">
        <v>42</v>
      </c>
      <c r="B46" s="50"/>
      <c r="C46" s="50"/>
      <c r="D46" s="50"/>
      <c r="E46" s="51"/>
      <c r="F46" s="29">
        <f>F41+F45</f>
        <v>8811301.44</v>
      </c>
      <c r="G46" s="29">
        <f>G41+G45</f>
        <v>5696719.13</v>
      </c>
      <c r="H46" s="29">
        <f>H41+H45</f>
        <v>1570131.79</v>
      </c>
      <c r="I46" s="29">
        <f>I41+I45</f>
        <v>4126587.34</v>
      </c>
      <c r="J46" s="29">
        <f>J41+J45</f>
        <v>0</v>
      </c>
      <c r="K46" s="16"/>
    </row>
    <row r="47" spans="1:11" s="15" customFormat="1" ht="22.5">
      <c r="A47" s="12" t="s">
        <v>97</v>
      </c>
      <c r="B47" s="13" t="s">
        <v>23</v>
      </c>
      <c r="C47" s="13" t="s">
        <v>24</v>
      </c>
      <c r="D47" s="13" t="s">
        <v>12</v>
      </c>
      <c r="E47" s="2" t="s">
        <v>31</v>
      </c>
      <c r="F47" s="14">
        <v>380428.41</v>
      </c>
      <c r="G47" s="14">
        <f>SUM(H47:J47)</f>
        <v>75000</v>
      </c>
      <c r="H47" s="14">
        <v>75000</v>
      </c>
      <c r="I47" s="14">
        <v>0</v>
      </c>
      <c r="J47" s="14">
        <v>0</v>
      </c>
      <c r="K47" s="2" t="s">
        <v>64</v>
      </c>
    </row>
    <row r="48" spans="1:11" s="15" customFormat="1" ht="22.5">
      <c r="A48" s="55" t="s">
        <v>98</v>
      </c>
      <c r="B48" s="13" t="s">
        <v>23</v>
      </c>
      <c r="C48" s="13" t="s">
        <v>24</v>
      </c>
      <c r="D48" s="13" t="s">
        <v>12</v>
      </c>
      <c r="E48" s="56" t="s">
        <v>103</v>
      </c>
      <c r="F48" s="14">
        <v>703505</v>
      </c>
      <c r="G48" s="14">
        <f>SUM(H48:J48)</f>
        <v>3505</v>
      </c>
      <c r="H48" s="14">
        <v>3505</v>
      </c>
      <c r="I48" s="14">
        <v>0</v>
      </c>
      <c r="J48" s="14">
        <v>0</v>
      </c>
      <c r="K48" s="2"/>
    </row>
    <row r="49" spans="1:11" s="15" customFormat="1" ht="17.25" customHeight="1">
      <c r="A49" s="81" t="s">
        <v>46</v>
      </c>
      <c r="B49" s="82"/>
      <c r="C49" s="82"/>
      <c r="D49" s="82"/>
      <c r="E49" s="83"/>
      <c r="F49" s="29">
        <f>SUM(F47:F48)</f>
        <v>1083933.41</v>
      </c>
      <c r="G49" s="29">
        <f>SUM(G47:G48)</f>
        <v>78505</v>
      </c>
      <c r="H49" s="29">
        <f>SUM(H47:H48)</f>
        <v>78505</v>
      </c>
      <c r="I49" s="29">
        <f>SUM(I47:I48)</f>
        <v>0</v>
      </c>
      <c r="J49" s="29">
        <f>SUM(J47:J48)</f>
        <v>0</v>
      </c>
      <c r="K49" s="16"/>
    </row>
    <row r="50" spans="1:11" s="15" customFormat="1" ht="39" customHeight="1">
      <c r="A50" s="74" t="s">
        <v>114</v>
      </c>
      <c r="B50" s="76" t="s">
        <v>19</v>
      </c>
      <c r="C50" s="76" t="s">
        <v>20</v>
      </c>
      <c r="D50" s="13" t="s">
        <v>108</v>
      </c>
      <c r="E50" s="85" t="s">
        <v>48</v>
      </c>
      <c r="F50" s="59">
        <v>28941387.48</v>
      </c>
      <c r="G50" s="14">
        <f>SUM(H50:J50)</f>
        <v>3364459.88</v>
      </c>
      <c r="H50" s="14">
        <v>0</v>
      </c>
      <c r="I50" s="14">
        <v>0</v>
      </c>
      <c r="J50" s="14">
        <v>3364459.88</v>
      </c>
      <c r="K50" s="57" t="s">
        <v>65</v>
      </c>
    </row>
    <row r="51" spans="1:11" s="15" customFormat="1" ht="37.5" customHeight="1">
      <c r="A51" s="75"/>
      <c r="B51" s="77"/>
      <c r="C51" s="77"/>
      <c r="D51" s="13" t="s">
        <v>27</v>
      </c>
      <c r="E51" s="86"/>
      <c r="F51" s="60"/>
      <c r="G51" s="14">
        <f>SUM(H51:J51)</f>
        <v>2576833.21</v>
      </c>
      <c r="H51" s="14">
        <v>76833.21</v>
      </c>
      <c r="I51" s="14">
        <v>2500000</v>
      </c>
      <c r="J51" s="14">
        <v>0</v>
      </c>
      <c r="K51" s="58"/>
    </row>
    <row r="52" spans="1:11" s="15" customFormat="1" ht="22.5">
      <c r="A52" s="12" t="s">
        <v>115</v>
      </c>
      <c r="B52" s="13" t="s">
        <v>19</v>
      </c>
      <c r="C52" s="13" t="s">
        <v>20</v>
      </c>
      <c r="D52" s="13" t="s">
        <v>12</v>
      </c>
      <c r="E52" s="2" t="s">
        <v>52</v>
      </c>
      <c r="F52" s="14">
        <v>1496000</v>
      </c>
      <c r="G52" s="14">
        <f>SUM(H52:J52)</f>
        <v>1163000</v>
      </c>
      <c r="H52" s="14">
        <v>0</v>
      </c>
      <c r="I52" s="14">
        <v>830000</v>
      </c>
      <c r="J52" s="14">
        <v>333000</v>
      </c>
      <c r="K52" s="2" t="s">
        <v>66</v>
      </c>
    </row>
    <row r="53" spans="1:11" s="15" customFormat="1" ht="29.25" customHeight="1">
      <c r="A53" s="12" t="s">
        <v>116</v>
      </c>
      <c r="B53" s="13" t="s">
        <v>19</v>
      </c>
      <c r="C53" s="13" t="s">
        <v>20</v>
      </c>
      <c r="D53" s="13" t="s">
        <v>12</v>
      </c>
      <c r="E53" s="2" t="s">
        <v>53</v>
      </c>
      <c r="F53" s="14">
        <v>30000</v>
      </c>
      <c r="G53" s="14">
        <f>SUM(H53:J53)</f>
        <v>30000</v>
      </c>
      <c r="H53" s="14">
        <v>0</v>
      </c>
      <c r="I53" s="14">
        <v>30000</v>
      </c>
      <c r="J53" s="14">
        <v>0</v>
      </c>
      <c r="K53" s="25" t="s">
        <v>61</v>
      </c>
    </row>
    <row r="54" spans="1:11" s="15" customFormat="1" ht="11.25">
      <c r="A54" s="12" t="s">
        <v>117</v>
      </c>
      <c r="B54" s="13" t="s">
        <v>19</v>
      </c>
      <c r="C54" s="13" t="s">
        <v>20</v>
      </c>
      <c r="D54" s="13" t="s">
        <v>21</v>
      </c>
      <c r="E54" s="2" t="s">
        <v>105</v>
      </c>
      <c r="F54" s="14">
        <f>G54</f>
        <v>30000</v>
      </c>
      <c r="G54" s="14">
        <f>SUM(H54:J54)</f>
        <v>30000</v>
      </c>
      <c r="H54" s="14">
        <v>30000</v>
      </c>
      <c r="I54" s="14">
        <v>0</v>
      </c>
      <c r="J54" s="14">
        <v>0</v>
      </c>
      <c r="K54" s="2"/>
    </row>
    <row r="55" spans="1:11" s="18" customFormat="1" ht="18" customHeight="1">
      <c r="A55" s="81" t="s">
        <v>47</v>
      </c>
      <c r="B55" s="82"/>
      <c r="C55" s="82"/>
      <c r="D55" s="82"/>
      <c r="E55" s="83"/>
      <c r="F55" s="29">
        <f>SUM(F50:F53)</f>
        <v>30467387.48</v>
      </c>
      <c r="G55" s="29">
        <f>SUM(G50:G53)</f>
        <v>7134293.09</v>
      </c>
      <c r="H55" s="29">
        <f>SUM(H50:H53)</f>
        <v>76833.21</v>
      </c>
      <c r="I55" s="29">
        <f>SUM(I50:I53)</f>
        <v>3360000</v>
      </c>
      <c r="J55" s="29">
        <f>SUM(J50:J53)</f>
        <v>3697459.88</v>
      </c>
      <c r="K55" s="16"/>
    </row>
    <row r="56" spans="1:11" ht="27" customHeight="1">
      <c r="A56" s="62" t="s">
        <v>29</v>
      </c>
      <c r="B56" s="62"/>
      <c r="C56" s="62"/>
      <c r="D56" s="62"/>
      <c r="E56" s="62"/>
      <c r="F56" s="31">
        <f>F25+F32+F36+F38+F37+F46+F49+F55</f>
        <v>49393768.31</v>
      </c>
      <c r="G56" s="31">
        <f>G25+G32+G36+G38+G37+G46+G49+G55</f>
        <v>19868412.22</v>
      </c>
      <c r="H56" s="31">
        <f>H25+H32+H36+H38+H37+H46+H49+H55</f>
        <v>2799620</v>
      </c>
      <c r="I56" s="31">
        <f>I25+I32+I36+I38+I37+I46+I49+I55</f>
        <v>9566587.34</v>
      </c>
      <c r="J56" s="31">
        <f>J25+J32+J36+J38+J37+J46+J49+J55</f>
        <v>7502204.88</v>
      </c>
      <c r="K56" s="30" t="s">
        <v>2</v>
      </c>
    </row>
  </sheetData>
  <sheetProtection/>
  <mergeCells count="46">
    <mergeCell ref="K50:K51"/>
    <mergeCell ref="F50:F51"/>
    <mergeCell ref="A50:A51"/>
    <mergeCell ref="B50:B51"/>
    <mergeCell ref="C50:C51"/>
    <mergeCell ref="E50:E51"/>
    <mergeCell ref="I13:I15"/>
    <mergeCell ref="G12:G15"/>
    <mergeCell ref="A31:E31"/>
    <mergeCell ref="C20:C21"/>
    <mergeCell ref="B22:B23"/>
    <mergeCell ref="C22:C23"/>
    <mergeCell ref="J13:J15"/>
    <mergeCell ref="A27:E27"/>
    <mergeCell ref="A49:E49"/>
    <mergeCell ref="A55:E55"/>
    <mergeCell ref="A25:E25"/>
    <mergeCell ref="A36:E36"/>
    <mergeCell ref="D11:D15"/>
    <mergeCell ref="A32:E32"/>
    <mergeCell ref="A45:E45"/>
    <mergeCell ref="A41:E41"/>
    <mergeCell ref="A46:E46"/>
    <mergeCell ref="A10:K10"/>
    <mergeCell ref="F11:F15"/>
    <mergeCell ref="H13:H15"/>
    <mergeCell ref="K11:K15"/>
    <mergeCell ref="G11:J11"/>
    <mergeCell ref="H12:J12"/>
    <mergeCell ref="A22:A23"/>
    <mergeCell ref="A20:A21"/>
    <mergeCell ref="B20:B21"/>
    <mergeCell ref="A6:D6"/>
    <mergeCell ref="A56:E56"/>
    <mergeCell ref="A11:A15"/>
    <mergeCell ref="B11:B15"/>
    <mergeCell ref="C11:C15"/>
    <mergeCell ref="E11:E15"/>
    <mergeCell ref="A19:E19"/>
    <mergeCell ref="A24:E24"/>
    <mergeCell ref="E20:E21"/>
    <mergeCell ref="E22:E23"/>
    <mergeCell ref="K20:K21"/>
    <mergeCell ref="K22:K23"/>
    <mergeCell ref="F20:F21"/>
    <mergeCell ref="F22:F23"/>
  </mergeCells>
  <printOptions horizontalCentered="1"/>
  <pageMargins left="0.7086614173228347" right="0.1968503937007874" top="0.4724409448818898" bottom="0.3937007874015748" header="0.2755905511811024" footer="0.31496062992125984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2010-05-14T08:43:17Z</cp:lastPrinted>
  <dcterms:created xsi:type="dcterms:W3CDTF">1998-12-09T13:02:10Z</dcterms:created>
  <dcterms:modified xsi:type="dcterms:W3CDTF">2010-05-14T11:01:03Z</dcterms:modified>
  <cp:category/>
  <cp:version/>
  <cp:contentType/>
  <cp:contentStatus/>
</cp:coreProperties>
</file>