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8955" activeTab="0"/>
  </bookViews>
  <sheets>
    <sheet name="ścieralna" sheetId="1" r:id="rId1"/>
    <sheet name="ocz. i skrop. pod ścieralną" sheetId="2" r:id="rId2"/>
    <sheet name="wiążąca" sheetId="3" r:id="rId3"/>
    <sheet name="ocz. i skrop. pod wiążącą" sheetId="4" r:id="rId4"/>
    <sheet name="poszerzenie" sheetId="5" r:id="rId5"/>
    <sheet name="pobocze ziemne" sheetId="6" r:id="rId6"/>
    <sheet name="pobocze umocnione" sheetId="7" r:id="rId7"/>
    <sheet name="wyrównanie podbudowy" sheetId="8" r:id="rId8"/>
    <sheet name="roboty ziemne " sheetId="9" r:id="rId9"/>
  </sheets>
  <definedNames>
    <definedName name="_xlnm.Print_Titles" localSheetId="8">'roboty ziemne '!$2:$5</definedName>
    <definedName name="_xlnm.Print_Titles" localSheetId="7">'wyrównanie podbudowy'!$3:$4</definedName>
  </definedNames>
  <calcPr fullCalcOnLoad="1"/>
</workbook>
</file>

<file path=xl/sharedStrings.xml><?xml version="1.0" encoding="utf-8"?>
<sst xmlns="http://schemas.openxmlformats.org/spreadsheetml/2006/main" count="446" uniqueCount="215">
  <si>
    <t>0+000.000</t>
  </si>
  <si>
    <t>0+050.000</t>
  </si>
  <si>
    <t>0+100.000</t>
  </si>
  <si>
    <t>0+150.000</t>
  </si>
  <si>
    <t>0+200.000</t>
  </si>
  <si>
    <t>0+250.000</t>
  </si>
  <si>
    <t>0+300.000</t>
  </si>
  <si>
    <t>0+350.000</t>
  </si>
  <si>
    <t>0+400.000</t>
  </si>
  <si>
    <t>0+450.000</t>
  </si>
  <si>
    <t>0+500.000</t>
  </si>
  <si>
    <t>0+650.000</t>
  </si>
  <si>
    <t>0+700.000</t>
  </si>
  <si>
    <t>WYRÓWNANIE PODBUDOWY TŁUCZNIEM</t>
  </si>
  <si>
    <t>odległość</t>
  </si>
  <si>
    <t>suma</t>
  </si>
  <si>
    <r>
      <t>[m</t>
    </r>
    <r>
      <rPr>
        <vertAlign val="superscript"/>
        <sz val="7"/>
        <rFont val="Arial"/>
        <family val="0"/>
      </rPr>
      <t>2</t>
    </r>
    <r>
      <rPr>
        <sz val="7"/>
        <rFont val="Arial"/>
        <family val="0"/>
      </rPr>
      <t>]</t>
    </r>
  </si>
  <si>
    <t>[m]</t>
  </si>
  <si>
    <t>OCZYSZCZENIE I SKROPIENIE PODBUDOWY POD WARSTWĘ WIĄŻĄCĄ</t>
  </si>
  <si>
    <t>od km</t>
  </si>
  <si>
    <t>do km</t>
  </si>
  <si>
    <t>powierzchnia</t>
  </si>
  <si>
    <t>0+000</t>
  </si>
  <si>
    <t xml:space="preserve">Powierzchnia </t>
  </si>
  <si>
    <r>
      <t>[m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]</t>
    </r>
  </si>
  <si>
    <t>Oczyszczenie i skropienie pod warstwę ścieralną</t>
  </si>
  <si>
    <t>Strona</t>
  </si>
  <si>
    <t>L/P</t>
  </si>
  <si>
    <t>L</t>
  </si>
  <si>
    <t>P</t>
  </si>
  <si>
    <t>2+278.56</t>
  </si>
  <si>
    <t>strona</t>
  </si>
  <si>
    <t>0+169.50</t>
  </si>
  <si>
    <t>0+549.68</t>
  </si>
  <si>
    <t>0+562.72</t>
  </si>
  <si>
    <t>0+579.80</t>
  </si>
  <si>
    <t>1+225.61</t>
  </si>
  <si>
    <t>1+289.09</t>
  </si>
  <si>
    <t>1+335.11</t>
  </si>
  <si>
    <t>1+384.42</t>
  </si>
  <si>
    <t>1+608.44</t>
  </si>
  <si>
    <t>1+397.51</t>
  </si>
  <si>
    <t>1+621.16</t>
  </si>
  <si>
    <t>1+675.59</t>
  </si>
  <si>
    <t>1+810.66</t>
  </si>
  <si>
    <t>1+827.64</t>
  </si>
  <si>
    <t>1+877.23</t>
  </si>
  <si>
    <t>1+940.26</t>
  </si>
  <si>
    <t>2+020.37</t>
  </si>
  <si>
    <t>2+048.33</t>
  </si>
  <si>
    <t>2+234.09</t>
  </si>
  <si>
    <t>2+262.24</t>
  </si>
  <si>
    <t>2+270.79</t>
  </si>
  <si>
    <t>0+190.87</t>
  </si>
  <si>
    <t>0+216.07</t>
  </si>
  <si>
    <t>0+359.86</t>
  </si>
  <si>
    <t>0+404.70</t>
  </si>
  <si>
    <t>0+739.99</t>
  </si>
  <si>
    <t>0+798.58</t>
  </si>
  <si>
    <t>0+810.39</t>
  </si>
  <si>
    <t>0+862.46</t>
  </si>
  <si>
    <t>0+918.03</t>
  </si>
  <si>
    <t>0+964.46</t>
  </si>
  <si>
    <t>1+012.48</t>
  </si>
  <si>
    <t>1+065.57</t>
  </si>
  <si>
    <t>1+189.24</t>
  </si>
  <si>
    <t>1+231.82</t>
  </si>
  <si>
    <t>1+245.02</t>
  </si>
  <si>
    <t>1+368.97</t>
  </si>
  <si>
    <t>1+382.27</t>
  </si>
  <si>
    <t>1+647.48</t>
  </si>
  <si>
    <t>1+680.08</t>
  </si>
  <si>
    <t>1+767.00</t>
  </si>
  <si>
    <t>1+813.03</t>
  </si>
  <si>
    <t>1+979.55</t>
  </si>
  <si>
    <t>2+044.55</t>
  </si>
  <si>
    <t>2+208.99</t>
  </si>
  <si>
    <t>2+260.99</t>
  </si>
  <si>
    <t>Poszerzenia jezdni</t>
  </si>
  <si>
    <t>koryto głebokość</t>
  </si>
  <si>
    <t>38 cm</t>
  </si>
  <si>
    <t>w-wa odsączająca</t>
  </si>
  <si>
    <t>15 cm</t>
  </si>
  <si>
    <t>podbudowa z tłucznia</t>
  </si>
  <si>
    <t>23 cm</t>
  </si>
  <si>
    <t>STRONA LEWA</t>
  </si>
  <si>
    <t>SUMA</t>
  </si>
  <si>
    <t>STRONA PRAWA</t>
  </si>
  <si>
    <t>RAZEM POSZERZENIE</t>
  </si>
  <si>
    <t>długość</t>
  </si>
  <si>
    <t>m</t>
  </si>
  <si>
    <t>m2</t>
  </si>
  <si>
    <t>0+255.88</t>
  </si>
  <si>
    <r>
      <t>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</si>
  <si>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[m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]</t>
    </r>
  </si>
  <si>
    <t>Pobocze ziemne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</si>
  <si>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</si>
  <si>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</si>
  <si>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plantowanie poboczy</t>
  </si>
  <si>
    <t>Pobocze umocnione - grubość warstwy 15 cm</t>
  </si>
  <si>
    <r>
      <t>[m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0"/>
      </rPr>
      <t>]</t>
    </r>
  </si>
  <si>
    <t>roboty ziemne - koryto pod pobocze umocnione tłuczniem (wykop)</t>
  </si>
  <si>
    <t>pobocze umocnione tłuczniem</t>
  </si>
  <si>
    <t>km + hm</t>
  </si>
  <si>
    <t>powierzchnia przekroju</t>
  </si>
  <si>
    <t>średnia powierzchnia przekroju</t>
  </si>
  <si>
    <t>objetość</t>
  </si>
  <si>
    <t>objętość narastająco</t>
  </si>
  <si>
    <t>0+012.500</t>
  </si>
  <si>
    <t>0+033.318</t>
  </si>
  <si>
    <t>0+077.260</t>
  </si>
  <si>
    <t>0+131.409</t>
  </si>
  <si>
    <t>0+169.963</t>
  </si>
  <si>
    <t>0+235.434</t>
  </si>
  <si>
    <t>0+335.360</t>
  </si>
  <si>
    <t>0+358.476</t>
  </si>
  <si>
    <t>0+392.546</t>
  </si>
  <si>
    <t>0+409.435</t>
  </si>
  <si>
    <t>0+447.885</t>
  </si>
  <si>
    <t>0+466.578</t>
  </si>
  <si>
    <t>0+486.578</t>
  </si>
  <si>
    <t>0+687.845</t>
  </si>
  <si>
    <t>0+750.000</t>
  </si>
  <si>
    <t>0+777.774</t>
  </si>
  <si>
    <t>0+800.000</t>
  </si>
  <si>
    <t>0+850.000</t>
  </si>
  <si>
    <t>0+867.638</t>
  </si>
  <si>
    <t>0+900.000</t>
  </si>
  <si>
    <t>0+950.000</t>
  </si>
  <si>
    <t>0+997.479</t>
  </si>
  <si>
    <t>1+000.000</t>
  </si>
  <si>
    <t>1+050.000</t>
  </si>
  <si>
    <t>1+080.014</t>
  </si>
  <si>
    <t>1+100.000</t>
  </si>
  <si>
    <t>1+150.000</t>
  </si>
  <si>
    <t>1+165.624</t>
  </si>
  <si>
    <t>1+200.000</t>
  </si>
  <si>
    <t>1+209.859</t>
  </si>
  <si>
    <t>1+250.000</t>
  </si>
  <si>
    <t>1+261.785</t>
  </si>
  <si>
    <t>1+279.088</t>
  </si>
  <si>
    <t>1+300.000</t>
  </si>
  <si>
    <t>1+335.706</t>
  </si>
  <si>
    <t>1+350.000</t>
  </si>
  <si>
    <t>1+388.617</t>
  </si>
  <si>
    <t>1+400.000</t>
  </si>
  <si>
    <t>1+450.000</t>
  </si>
  <si>
    <t>1+457.044</t>
  </si>
  <si>
    <t>1+500.000</t>
  </si>
  <si>
    <t>1+520.495</t>
  </si>
  <si>
    <t>1+550.000</t>
  </si>
  <si>
    <t>1+593.435</t>
  </si>
  <si>
    <t>1+600.000</t>
  </si>
  <si>
    <t>1+650.000</t>
  </si>
  <si>
    <t>1+676.329</t>
  </si>
  <si>
    <t>1+700.000</t>
  </si>
  <si>
    <t>1+714.902</t>
  </si>
  <si>
    <t>1+750.000</t>
  </si>
  <si>
    <t>1+800.000</t>
  </si>
  <si>
    <t>1+813.960</t>
  </si>
  <si>
    <t>1+850.000</t>
  </si>
  <si>
    <t>1+872.873</t>
  </si>
  <si>
    <t>1+897.873</t>
  </si>
  <si>
    <t>1+900.000</t>
  </si>
  <si>
    <t>1+950.000</t>
  </si>
  <si>
    <t>1+953.508</t>
  </si>
  <si>
    <t>1+978.508</t>
  </si>
  <si>
    <t>1+997.210</t>
  </si>
  <si>
    <t>2+000.000</t>
  </si>
  <si>
    <t>2+050.000</t>
  </si>
  <si>
    <t>2+092.283</t>
  </si>
  <si>
    <t>2+100.000</t>
  </si>
  <si>
    <t>2+150.000</t>
  </si>
  <si>
    <t>2+184.447</t>
  </si>
  <si>
    <t>2+200.000</t>
  </si>
  <si>
    <t>2+250.000</t>
  </si>
  <si>
    <t>2+278.556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</si>
  <si>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</si>
  <si>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</si>
  <si>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t>ROBOTY ZIEMNE</t>
  </si>
  <si>
    <t>odl.</t>
  </si>
  <si>
    <t>zużycie na miejscu</t>
  </si>
  <si>
    <t>nadmiar objetości</t>
  </si>
  <si>
    <t>suma algebraiczna</t>
  </si>
  <si>
    <t>W</t>
  </si>
  <si>
    <t>N</t>
  </si>
  <si>
    <t>0+000.00</t>
  </si>
  <si>
    <t>sprawdzenie</t>
  </si>
  <si>
    <t>[7]</t>
  </si>
  <si>
    <t>=</t>
  </si>
  <si>
    <t>I)</t>
  </si>
  <si>
    <t>[7]-[8] =[10]-[11]</t>
  </si>
  <si>
    <t>[8]</t>
  </si>
  <si>
    <t>[9]</t>
  </si>
  <si>
    <t>II)</t>
  </si>
  <si>
    <t>[7]+[8] =[10]+[11]+2*[9]</t>
  </si>
  <si>
    <t>[10]</t>
  </si>
  <si>
    <t>[11]</t>
  </si>
  <si>
    <t>pow</t>
  </si>
  <si>
    <t>grubość</t>
  </si>
  <si>
    <t>objętość</t>
  </si>
  <si>
    <t>roboty ziemne przy poboczach policzone w Tabeli robót ziemnych</t>
  </si>
  <si>
    <t>do wykorzystania wbudowanie w nasyp</t>
  </si>
  <si>
    <t>dowóz ziemi wg. Tabeli robót ziemnych</t>
  </si>
  <si>
    <t>nadmiar z korytowania pod poszerzenie</t>
  </si>
  <si>
    <t>nadmiar z korytowania pod pobocze umocnione</t>
  </si>
  <si>
    <t>nadmiar ziemi do wywozu</t>
  </si>
  <si>
    <r>
      <t>m</t>
    </r>
    <r>
      <rPr>
        <vertAlign val="superscript"/>
        <sz val="9"/>
        <rFont val="Arial"/>
        <family val="0"/>
      </rPr>
      <t>3</t>
    </r>
  </si>
  <si>
    <t>Warstwa wiążąca z betonu asfaltowego grubości 3 cm</t>
  </si>
  <si>
    <t>Warstwa ścieralna z betonu asfaltowego grubości 3 cm</t>
  </si>
  <si>
    <r>
      <t>m</t>
    </r>
    <r>
      <rPr>
        <vertAlign val="superscript"/>
        <sz val="6"/>
        <rFont val="Arial"/>
        <family val="0"/>
      </rPr>
      <t>2</t>
    </r>
  </si>
  <si>
    <r>
      <t>m</t>
    </r>
    <r>
      <rPr>
        <vertAlign val="superscript"/>
        <sz val="6"/>
        <rFont val="Arial"/>
        <family val="0"/>
      </rPr>
      <t>3</t>
    </r>
  </si>
  <si>
    <r>
      <t>m</t>
    </r>
    <r>
      <rPr>
        <b/>
        <vertAlign val="superscript"/>
        <sz val="10"/>
        <rFont val="Arial"/>
        <family val="0"/>
      </rPr>
      <t>3</t>
    </r>
  </si>
  <si>
    <t xml:space="preserve">urobek z korytowania </t>
  </si>
  <si>
    <t>do wbudowania w nasyp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</si>
</sst>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0"/>
    </font>
    <font>
      <vertAlign val="superscript"/>
      <sz val="7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0"/>
    </font>
    <font>
      <b/>
      <sz val="16"/>
      <name val="Arial"/>
      <family val="2"/>
    </font>
    <font>
      <vertAlign val="superscript"/>
      <sz val="8"/>
      <name val="Arial"/>
      <family val="2"/>
    </font>
    <font>
      <sz val="6"/>
      <name val="Arial"/>
      <family val="0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9"/>
      <color indexed="10"/>
      <name val="Arial"/>
      <family val="0"/>
    </font>
    <font>
      <sz val="9"/>
      <color indexed="17"/>
      <name val="Arial"/>
      <family val="0"/>
    </font>
    <font>
      <vertAlign val="superscript"/>
      <sz val="9"/>
      <name val="Arial"/>
      <family val="0"/>
    </font>
    <font>
      <vertAlign val="superscript"/>
      <sz val="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tabSelected="1" workbookViewId="0" topLeftCell="A1">
      <selection activeCell="A1" sqref="A1:G2"/>
    </sheetView>
  </sheetViews>
  <sheetFormatPr defaultColWidth="9.140625" defaultRowHeight="10.5" customHeight="1"/>
  <cols>
    <col min="1" max="2" width="11.7109375" style="3" customWidth="1"/>
    <col min="3" max="7" width="11.7109375" style="4" customWidth="1"/>
    <col min="8" max="16384" width="9.140625" style="3" customWidth="1"/>
  </cols>
  <sheetData>
    <row r="1" spans="1:7" ht="10.5" customHeight="1">
      <c r="A1" s="79" t="s">
        <v>209</v>
      </c>
      <c r="B1" s="79"/>
      <c r="C1" s="79"/>
      <c r="D1" s="79"/>
      <c r="E1" s="79"/>
      <c r="F1" s="79"/>
      <c r="G1" s="79"/>
    </row>
    <row r="2" spans="1:7" ht="33" customHeight="1">
      <c r="A2" s="79"/>
      <c r="B2" s="79"/>
      <c r="C2" s="79"/>
      <c r="D2" s="79"/>
      <c r="E2" s="79"/>
      <c r="F2" s="79"/>
      <c r="G2" s="79"/>
    </row>
    <row r="7" spans="2:7" ht="10.5" customHeight="1">
      <c r="B7" s="8" t="s">
        <v>19</v>
      </c>
      <c r="C7" s="8" t="s">
        <v>20</v>
      </c>
      <c r="D7" s="5" t="s">
        <v>21</v>
      </c>
      <c r="F7" s="3"/>
      <c r="G7" s="3"/>
    </row>
    <row r="8" spans="2:7" ht="10.5" customHeight="1">
      <c r="B8" s="6" t="s">
        <v>17</v>
      </c>
      <c r="C8" s="6" t="s">
        <v>17</v>
      </c>
      <c r="D8" s="7" t="s">
        <v>16</v>
      </c>
      <c r="F8" s="3"/>
      <c r="G8" s="3"/>
    </row>
    <row r="9" spans="2:7" ht="10.5" customHeight="1">
      <c r="B9" s="1" t="s">
        <v>22</v>
      </c>
      <c r="C9" s="1" t="s">
        <v>30</v>
      </c>
      <c r="D9" s="2">
        <v>9771.747</v>
      </c>
      <c r="F9" s="3"/>
      <c r="G9" s="3"/>
    </row>
    <row r="15" ht="10.5" customHeight="1">
      <c r="A15" s="11" t="s">
        <v>23</v>
      </c>
    </row>
    <row r="16" spans="2:3" ht="10.5" customHeight="1">
      <c r="B16" s="9">
        <f>D9</f>
        <v>9771.747</v>
      </c>
      <c r="C16" s="10" t="s">
        <v>24</v>
      </c>
    </row>
  </sheetData>
  <mergeCells count="1">
    <mergeCell ref="A1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17"/>
  <sheetViews>
    <sheetView workbookViewId="0" topLeftCell="A1">
      <selection activeCell="A1" sqref="A1:G2"/>
    </sheetView>
  </sheetViews>
  <sheetFormatPr defaultColWidth="9.140625" defaultRowHeight="10.5" customHeight="1"/>
  <cols>
    <col min="1" max="2" width="11.7109375" style="3" customWidth="1"/>
    <col min="3" max="7" width="11.7109375" style="4" customWidth="1"/>
    <col min="8" max="16384" width="9.140625" style="3" customWidth="1"/>
  </cols>
  <sheetData>
    <row r="1" spans="1:7" ht="10.5" customHeight="1">
      <c r="A1" s="79" t="s">
        <v>25</v>
      </c>
      <c r="B1" s="79"/>
      <c r="C1" s="79"/>
      <c r="D1" s="79"/>
      <c r="E1" s="79"/>
      <c r="F1" s="79"/>
      <c r="G1" s="79"/>
    </row>
    <row r="2" spans="1:7" ht="33" customHeight="1">
      <c r="A2" s="79"/>
      <c r="B2" s="79"/>
      <c r="C2" s="79"/>
      <c r="D2" s="79"/>
      <c r="E2" s="79"/>
      <c r="F2" s="79"/>
      <c r="G2" s="79"/>
    </row>
    <row r="8" spans="2:7" ht="10.5" customHeight="1">
      <c r="B8" s="8" t="s">
        <v>19</v>
      </c>
      <c r="C8" s="8" t="s">
        <v>20</v>
      </c>
      <c r="D8" s="5" t="s">
        <v>21</v>
      </c>
      <c r="F8" s="3"/>
      <c r="G8" s="3"/>
    </row>
    <row r="9" spans="2:7" ht="10.5" customHeight="1">
      <c r="B9" s="6" t="s">
        <v>17</v>
      </c>
      <c r="C9" s="6" t="s">
        <v>17</v>
      </c>
      <c r="D9" s="7" t="s">
        <v>16</v>
      </c>
      <c r="F9" s="3"/>
      <c r="G9" s="3"/>
    </row>
    <row r="10" spans="2:7" ht="10.5" customHeight="1">
      <c r="B10" s="1" t="s">
        <v>22</v>
      </c>
      <c r="C10" s="1" t="s">
        <v>30</v>
      </c>
      <c r="D10" s="2">
        <v>9771.747</v>
      </c>
      <c r="F10" s="3"/>
      <c r="G10" s="3"/>
    </row>
    <row r="16" ht="10.5" customHeight="1">
      <c r="A16" s="11" t="s">
        <v>23</v>
      </c>
    </row>
    <row r="17" spans="2:3" ht="10.5" customHeight="1">
      <c r="B17" s="9">
        <f>D10</f>
        <v>9771.747</v>
      </c>
      <c r="C17" s="10" t="s">
        <v>24</v>
      </c>
    </row>
  </sheetData>
  <mergeCells count="1">
    <mergeCell ref="A1:G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G16"/>
  <sheetViews>
    <sheetView workbookViewId="0" topLeftCell="A1">
      <selection activeCell="A1" sqref="A1:G2"/>
    </sheetView>
  </sheetViews>
  <sheetFormatPr defaultColWidth="9.140625" defaultRowHeight="10.5" customHeight="1"/>
  <cols>
    <col min="1" max="2" width="11.7109375" style="3" customWidth="1"/>
    <col min="3" max="7" width="11.7109375" style="4" customWidth="1"/>
    <col min="8" max="16384" width="9.140625" style="3" customWidth="1"/>
  </cols>
  <sheetData>
    <row r="1" spans="1:7" ht="10.5" customHeight="1">
      <c r="A1" s="79" t="s">
        <v>208</v>
      </c>
      <c r="B1" s="79"/>
      <c r="C1" s="79"/>
      <c r="D1" s="79"/>
      <c r="E1" s="79"/>
      <c r="F1" s="79"/>
      <c r="G1" s="79"/>
    </row>
    <row r="2" spans="1:7" ht="33" customHeight="1">
      <c r="A2" s="79"/>
      <c r="B2" s="79"/>
      <c r="C2" s="79"/>
      <c r="D2" s="79"/>
      <c r="E2" s="79"/>
      <c r="F2" s="79"/>
      <c r="G2" s="79"/>
    </row>
    <row r="6" spans="6:7" ht="10.5" customHeight="1">
      <c r="F6" s="3"/>
      <c r="G6" s="3"/>
    </row>
    <row r="7" spans="2:7" ht="10.5" customHeight="1">
      <c r="B7" s="8" t="s">
        <v>19</v>
      </c>
      <c r="C7" s="8" t="s">
        <v>20</v>
      </c>
      <c r="D7" s="5" t="s">
        <v>21</v>
      </c>
      <c r="F7" s="3"/>
      <c r="G7" s="3"/>
    </row>
    <row r="8" spans="2:7" ht="10.5" customHeight="1">
      <c r="B8" s="6" t="s">
        <v>17</v>
      </c>
      <c r="C8" s="6" t="s">
        <v>17</v>
      </c>
      <c r="D8" s="7" t="s">
        <v>16</v>
      </c>
      <c r="F8" s="3"/>
      <c r="G8" s="3"/>
    </row>
    <row r="9" spans="2:7" ht="10.5" customHeight="1">
      <c r="B9" s="1" t="s">
        <v>22</v>
      </c>
      <c r="C9" s="1" t="s">
        <v>30</v>
      </c>
      <c r="D9" s="2">
        <v>9999.594</v>
      </c>
      <c r="F9" s="3"/>
      <c r="G9" s="3"/>
    </row>
    <row r="10" spans="6:7" ht="10.5" customHeight="1">
      <c r="F10" s="3"/>
      <c r="G10" s="3"/>
    </row>
    <row r="11" spans="6:7" ht="10.5" customHeight="1">
      <c r="F11" s="3"/>
      <c r="G11" s="3"/>
    </row>
    <row r="12" spans="6:7" ht="10.5" customHeight="1">
      <c r="F12" s="3"/>
      <c r="G12" s="3"/>
    </row>
    <row r="15" ht="10.5" customHeight="1">
      <c r="A15" s="11" t="s">
        <v>23</v>
      </c>
    </row>
    <row r="16" spans="2:3" ht="10.5" customHeight="1">
      <c r="B16" s="9">
        <f>D9</f>
        <v>9999.594</v>
      </c>
      <c r="C16" s="10" t="s">
        <v>24</v>
      </c>
    </row>
  </sheetData>
  <mergeCells count="1">
    <mergeCell ref="A1:G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workbookViewId="0" topLeftCell="A1">
      <selection activeCell="A1" sqref="A1:G2"/>
    </sheetView>
  </sheetViews>
  <sheetFormatPr defaultColWidth="9.140625" defaultRowHeight="10.5" customHeight="1"/>
  <cols>
    <col min="1" max="2" width="11.7109375" style="3" customWidth="1"/>
    <col min="3" max="7" width="11.7109375" style="4" customWidth="1"/>
    <col min="8" max="16384" width="9.140625" style="3" customWidth="1"/>
  </cols>
  <sheetData>
    <row r="1" spans="1:7" ht="10.5" customHeight="1">
      <c r="A1" s="79" t="s">
        <v>18</v>
      </c>
      <c r="B1" s="79"/>
      <c r="C1" s="79"/>
      <c r="D1" s="79"/>
      <c r="E1" s="79"/>
      <c r="F1" s="79"/>
      <c r="G1" s="79"/>
    </row>
    <row r="2" spans="1:7" ht="33" customHeight="1">
      <c r="A2" s="79"/>
      <c r="B2" s="79"/>
      <c r="C2" s="79"/>
      <c r="D2" s="79"/>
      <c r="E2" s="79"/>
      <c r="F2" s="79"/>
      <c r="G2" s="79"/>
    </row>
    <row r="7" ht="10.5" customHeight="1">
      <c r="I7" s="12"/>
    </row>
    <row r="8" spans="2:7" ht="10.5" customHeight="1">
      <c r="B8" s="8" t="s">
        <v>19</v>
      </c>
      <c r="C8" s="8" t="s">
        <v>20</v>
      </c>
      <c r="D8" s="5" t="s">
        <v>21</v>
      </c>
      <c r="F8" s="3"/>
      <c r="G8" s="3"/>
    </row>
    <row r="9" spans="2:7" ht="10.5" customHeight="1">
      <c r="B9" s="6" t="s">
        <v>17</v>
      </c>
      <c r="C9" s="6" t="s">
        <v>17</v>
      </c>
      <c r="D9" s="7" t="s">
        <v>16</v>
      </c>
      <c r="F9" s="3"/>
      <c r="G9" s="3"/>
    </row>
    <row r="10" spans="2:7" ht="10.5" customHeight="1">
      <c r="B10" s="1" t="s">
        <v>22</v>
      </c>
      <c r="C10" s="1" t="s">
        <v>30</v>
      </c>
      <c r="D10" s="2">
        <v>9999.594</v>
      </c>
      <c r="F10" s="3"/>
      <c r="G10" s="3"/>
    </row>
    <row r="11" spans="6:7" ht="10.5" customHeight="1">
      <c r="F11" s="3"/>
      <c r="G11" s="3"/>
    </row>
    <row r="12" spans="6:7" ht="10.5" customHeight="1">
      <c r="F12" s="3"/>
      <c r="G12" s="3"/>
    </row>
    <row r="13" spans="6:7" ht="10.5" customHeight="1">
      <c r="F13" s="3"/>
      <c r="G13" s="3"/>
    </row>
    <row r="16" ht="10.5" customHeight="1">
      <c r="A16" s="11" t="s">
        <v>23</v>
      </c>
    </row>
    <row r="17" spans="2:3" ht="10.5" customHeight="1">
      <c r="B17" s="9">
        <f>D10</f>
        <v>9999.594</v>
      </c>
      <c r="C17" s="10" t="s">
        <v>24</v>
      </c>
    </row>
  </sheetData>
  <mergeCells count="1">
    <mergeCell ref="A1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54"/>
  <sheetViews>
    <sheetView workbookViewId="0" topLeftCell="A1">
      <selection activeCell="A1" sqref="A1:J2"/>
    </sheetView>
  </sheetViews>
  <sheetFormatPr defaultColWidth="9.140625" defaultRowHeight="12.75"/>
  <cols>
    <col min="1" max="1" width="9.140625" style="13" customWidth="1"/>
    <col min="2" max="2" width="12.7109375" style="13" customWidth="1"/>
    <col min="3" max="3" width="11.7109375" style="13" customWidth="1"/>
    <col min="4" max="5" width="11.7109375" style="14" hidden="1" customWidth="1"/>
    <col min="6" max="6" width="10.00390625" style="13" customWidth="1"/>
    <col min="7" max="7" width="12.421875" style="14" customWidth="1"/>
    <col min="8" max="8" width="17.8515625" style="14" customWidth="1"/>
    <col min="9" max="16384" width="9.140625" style="13" customWidth="1"/>
  </cols>
  <sheetData>
    <row r="1" spans="1:10" s="3" customFormat="1" ht="10.5" customHeight="1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3" customFormat="1" ht="33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3" ht="12.75">
      <c r="A3" s="80" t="s">
        <v>79</v>
      </c>
      <c r="B3" s="80"/>
      <c r="C3" s="13" t="s">
        <v>80</v>
      </c>
    </row>
    <row r="4" spans="1:3" ht="12.75">
      <c r="A4" s="80" t="s">
        <v>81</v>
      </c>
      <c r="B4" s="80"/>
      <c r="C4" s="13" t="s">
        <v>82</v>
      </c>
    </row>
    <row r="5" spans="1:3" ht="12.75">
      <c r="A5" s="80" t="s">
        <v>83</v>
      </c>
      <c r="B5" s="80"/>
      <c r="C5" s="13" t="s">
        <v>84</v>
      </c>
    </row>
    <row r="8" ht="12.75">
      <c r="A8" s="17" t="s">
        <v>85</v>
      </c>
    </row>
    <row r="9" spans="1:8" ht="12.75">
      <c r="A9" s="17"/>
      <c r="B9" s="15" t="s">
        <v>19</v>
      </c>
      <c r="C9" s="15" t="s">
        <v>20</v>
      </c>
      <c r="D9" s="16"/>
      <c r="E9" s="16"/>
      <c r="F9" s="15" t="s">
        <v>31</v>
      </c>
      <c r="G9" s="16" t="s">
        <v>89</v>
      </c>
      <c r="H9" s="16" t="s">
        <v>21</v>
      </c>
    </row>
    <row r="10" spans="1:8" s="26" customFormat="1" ht="11.25">
      <c r="A10" s="23"/>
      <c r="B10" s="24" t="s">
        <v>90</v>
      </c>
      <c r="C10" s="24" t="s">
        <v>90</v>
      </c>
      <c r="D10" s="25"/>
      <c r="E10" s="25"/>
      <c r="F10" s="24" t="s">
        <v>27</v>
      </c>
      <c r="G10" s="25" t="s">
        <v>90</v>
      </c>
      <c r="H10" s="25" t="s">
        <v>91</v>
      </c>
    </row>
    <row r="11" spans="2:8" ht="12.75">
      <c r="B11" s="16" t="s">
        <v>32</v>
      </c>
      <c r="C11" s="16" t="s">
        <v>33</v>
      </c>
      <c r="D11" s="16">
        <v>169.5</v>
      </c>
      <c r="E11" s="16">
        <v>549.68</v>
      </c>
      <c r="F11" s="15" t="s">
        <v>28</v>
      </c>
      <c r="G11" s="16">
        <f>E11-D11</f>
        <v>380.17999999999995</v>
      </c>
      <c r="H11" s="16">
        <v>256.462</v>
      </c>
    </row>
    <row r="12" spans="2:8" ht="12.75">
      <c r="B12" s="16" t="s">
        <v>34</v>
      </c>
      <c r="C12" s="16" t="s">
        <v>35</v>
      </c>
      <c r="D12" s="16">
        <v>562.719</v>
      </c>
      <c r="E12" s="16">
        <v>579.799</v>
      </c>
      <c r="F12" s="15" t="s">
        <v>28</v>
      </c>
      <c r="G12" s="16">
        <f>E12-D12</f>
        <v>17.079999999999927</v>
      </c>
      <c r="H12" s="16">
        <v>5.46</v>
      </c>
    </row>
    <row r="13" spans="2:8" ht="12.75">
      <c r="B13" s="15" t="s">
        <v>36</v>
      </c>
      <c r="C13" s="15" t="s">
        <v>37</v>
      </c>
      <c r="D13" s="16">
        <v>1225.612</v>
      </c>
      <c r="E13" s="16">
        <v>1289.089</v>
      </c>
      <c r="F13" s="15" t="s">
        <v>28</v>
      </c>
      <c r="G13" s="16">
        <f>E13-D13</f>
        <v>63.47699999999986</v>
      </c>
      <c r="H13" s="16">
        <v>18.848</v>
      </c>
    </row>
    <row r="14" spans="2:8" ht="12.75">
      <c r="B14" s="15" t="s">
        <v>38</v>
      </c>
      <c r="C14" s="15" t="s">
        <v>39</v>
      </c>
      <c r="D14" s="15">
        <v>1335.11</v>
      </c>
      <c r="E14" s="15">
        <v>1384.42</v>
      </c>
      <c r="F14" s="15" t="s">
        <v>28</v>
      </c>
      <c r="G14" s="16">
        <f aca="true" t="shared" si="0" ref="G14:G21">E14-D14</f>
        <v>49.31000000000017</v>
      </c>
      <c r="H14" s="16">
        <v>24.507</v>
      </c>
    </row>
    <row r="15" spans="2:8" ht="12.75">
      <c r="B15" s="15" t="s">
        <v>41</v>
      </c>
      <c r="C15" s="15" t="s">
        <v>40</v>
      </c>
      <c r="D15" s="15">
        <v>1397.51</v>
      </c>
      <c r="E15" s="15">
        <v>1608.44</v>
      </c>
      <c r="F15" s="15" t="s">
        <v>28</v>
      </c>
      <c r="G15" s="16">
        <f t="shared" si="0"/>
        <v>210.93000000000006</v>
      </c>
      <c r="H15" s="16">
        <v>81.973</v>
      </c>
    </row>
    <row r="16" spans="2:8" ht="12.75">
      <c r="B16" s="15" t="s">
        <v>42</v>
      </c>
      <c r="C16" s="15" t="s">
        <v>43</v>
      </c>
      <c r="D16" s="15">
        <v>1621.16</v>
      </c>
      <c r="E16" s="15">
        <v>1675.59</v>
      </c>
      <c r="F16" s="18" t="s">
        <v>28</v>
      </c>
      <c r="G16" s="16">
        <f t="shared" si="0"/>
        <v>54.429999999999836</v>
      </c>
      <c r="H16" s="16">
        <v>18.989</v>
      </c>
    </row>
    <row r="17" spans="2:8" ht="12.75">
      <c r="B17" s="15" t="s">
        <v>44</v>
      </c>
      <c r="C17" s="15" t="s">
        <v>45</v>
      </c>
      <c r="D17" s="15">
        <v>1810.66</v>
      </c>
      <c r="E17" s="15">
        <v>1827.64</v>
      </c>
      <c r="F17" s="18" t="s">
        <v>28</v>
      </c>
      <c r="G17" s="16">
        <f t="shared" si="0"/>
        <v>16.980000000000018</v>
      </c>
      <c r="H17" s="16">
        <v>4.589</v>
      </c>
    </row>
    <row r="18" spans="2:8" ht="12.75">
      <c r="B18" s="15" t="s">
        <v>46</v>
      </c>
      <c r="C18" s="15" t="s">
        <v>47</v>
      </c>
      <c r="D18" s="15">
        <v>1877.23</v>
      </c>
      <c r="E18" s="15">
        <v>1940.26</v>
      </c>
      <c r="F18" s="18" t="s">
        <v>28</v>
      </c>
      <c r="G18" s="16">
        <f t="shared" si="0"/>
        <v>63.02999999999997</v>
      </c>
      <c r="H18" s="16">
        <v>27.198</v>
      </c>
    </row>
    <row r="19" spans="2:8" ht="12.75">
      <c r="B19" s="15" t="s">
        <v>48</v>
      </c>
      <c r="C19" s="15" t="s">
        <v>49</v>
      </c>
      <c r="D19" s="15">
        <v>2020.37</v>
      </c>
      <c r="E19" s="15">
        <v>2048.33</v>
      </c>
      <c r="F19" s="18" t="s">
        <v>28</v>
      </c>
      <c r="G19" s="16">
        <f t="shared" si="0"/>
        <v>27.960000000000036</v>
      </c>
      <c r="H19" s="16">
        <v>8.459</v>
      </c>
    </row>
    <row r="20" spans="2:8" ht="12.75">
      <c r="B20" s="15" t="s">
        <v>50</v>
      </c>
      <c r="C20" s="15" t="s">
        <v>51</v>
      </c>
      <c r="D20" s="15">
        <v>2234.09</v>
      </c>
      <c r="E20" s="15">
        <v>2262.24</v>
      </c>
      <c r="F20" s="18" t="s">
        <v>28</v>
      </c>
      <c r="G20" s="16">
        <f t="shared" si="0"/>
        <v>28.149999999999636</v>
      </c>
      <c r="H20" s="16">
        <v>5.833</v>
      </c>
    </row>
    <row r="21" spans="2:8" ht="12.75">
      <c r="B21" s="15" t="s">
        <v>52</v>
      </c>
      <c r="C21" s="15" t="s">
        <v>30</v>
      </c>
      <c r="D21" s="15">
        <v>2270.79</v>
      </c>
      <c r="E21" s="15">
        <v>2278.56</v>
      </c>
      <c r="F21" s="18" t="s">
        <v>28</v>
      </c>
      <c r="G21" s="16">
        <f t="shared" si="0"/>
        <v>7.769999999999982</v>
      </c>
      <c r="H21" s="16">
        <v>7.112</v>
      </c>
    </row>
    <row r="22" spans="7:8" ht="12.75">
      <c r="G22" s="19" t="s">
        <v>86</v>
      </c>
      <c r="H22" s="19">
        <f>SUM(H7:H21)</f>
        <v>459.43</v>
      </c>
    </row>
    <row r="24" ht="12.75">
      <c r="A24" s="17" t="s">
        <v>87</v>
      </c>
    </row>
    <row r="25" spans="1:8" ht="12.75">
      <c r="A25" s="17"/>
      <c r="B25" s="15" t="s">
        <v>19</v>
      </c>
      <c r="C25" s="15" t="s">
        <v>20</v>
      </c>
      <c r="D25" s="16"/>
      <c r="E25" s="16"/>
      <c r="F25" s="15" t="s">
        <v>31</v>
      </c>
      <c r="G25" s="16" t="s">
        <v>89</v>
      </c>
      <c r="H25" s="16" t="s">
        <v>21</v>
      </c>
    </row>
    <row r="26" spans="1:8" s="26" customFormat="1" ht="11.25">
      <c r="A26" s="23"/>
      <c r="B26" s="24" t="s">
        <v>90</v>
      </c>
      <c r="C26" s="24" t="s">
        <v>90</v>
      </c>
      <c r="D26" s="25"/>
      <c r="E26" s="25"/>
      <c r="F26" s="24" t="s">
        <v>27</v>
      </c>
      <c r="G26" s="25" t="s">
        <v>90</v>
      </c>
      <c r="H26" s="25" t="s">
        <v>91</v>
      </c>
    </row>
    <row r="27" spans="2:8" ht="12.75">
      <c r="B27" s="15" t="s">
        <v>53</v>
      </c>
      <c r="C27" s="15" t="s">
        <v>54</v>
      </c>
      <c r="D27" s="15">
        <v>190.87</v>
      </c>
      <c r="E27" s="15">
        <v>216.07</v>
      </c>
      <c r="F27" s="15" t="s">
        <v>29</v>
      </c>
      <c r="G27" s="16">
        <f aca="true" t="shared" si="1" ref="G27:G39">E27-D27</f>
        <v>25.19999999999999</v>
      </c>
      <c r="H27" s="16">
        <v>6.243</v>
      </c>
    </row>
    <row r="28" spans="2:8" ht="12.75">
      <c r="B28" s="15" t="s">
        <v>55</v>
      </c>
      <c r="C28" s="15" t="s">
        <v>56</v>
      </c>
      <c r="D28" s="15">
        <v>359.86</v>
      </c>
      <c r="E28" s="15">
        <v>404.7</v>
      </c>
      <c r="F28" s="15" t="s">
        <v>29</v>
      </c>
      <c r="G28" s="16">
        <f t="shared" si="1"/>
        <v>44.839999999999975</v>
      </c>
      <c r="H28" s="16">
        <v>12.507</v>
      </c>
    </row>
    <row r="29" spans="2:8" ht="12.75">
      <c r="B29" s="15" t="s">
        <v>57</v>
      </c>
      <c r="C29" s="15" t="s">
        <v>58</v>
      </c>
      <c r="D29" s="15">
        <v>739.99</v>
      </c>
      <c r="E29" s="15">
        <v>798.58</v>
      </c>
      <c r="F29" s="15" t="s">
        <v>29</v>
      </c>
      <c r="G29" s="16">
        <f t="shared" si="1"/>
        <v>58.59000000000003</v>
      </c>
      <c r="H29" s="16">
        <v>14.87</v>
      </c>
    </row>
    <row r="30" spans="2:8" ht="12.75">
      <c r="B30" s="15" t="s">
        <v>59</v>
      </c>
      <c r="C30" s="15" t="s">
        <v>60</v>
      </c>
      <c r="D30" s="15">
        <v>810.39</v>
      </c>
      <c r="E30" s="15">
        <v>862.46</v>
      </c>
      <c r="F30" s="18" t="s">
        <v>29</v>
      </c>
      <c r="G30" s="16">
        <f t="shared" si="1"/>
        <v>52.07000000000005</v>
      </c>
      <c r="H30" s="16">
        <v>18.761</v>
      </c>
    </row>
    <row r="31" spans="2:8" ht="12.75">
      <c r="B31" s="15" t="s">
        <v>61</v>
      </c>
      <c r="C31" s="15" t="s">
        <v>62</v>
      </c>
      <c r="D31" s="15">
        <v>918.03</v>
      </c>
      <c r="E31" s="15">
        <v>964.46</v>
      </c>
      <c r="F31" s="18" t="s">
        <v>29</v>
      </c>
      <c r="G31" s="16">
        <f t="shared" si="1"/>
        <v>46.430000000000064</v>
      </c>
      <c r="H31" s="16">
        <v>8.867</v>
      </c>
    </row>
    <row r="32" spans="2:8" ht="12.75">
      <c r="B32" s="15" t="s">
        <v>63</v>
      </c>
      <c r="C32" s="15" t="s">
        <v>64</v>
      </c>
      <c r="D32" s="15">
        <v>1012.48</v>
      </c>
      <c r="E32" s="15">
        <v>1065.57</v>
      </c>
      <c r="F32" s="18" t="s">
        <v>29</v>
      </c>
      <c r="G32" s="16">
        <f t="shared" si="1"/>
        <v>53.08999999999992</v>
      </c>
      <c r="H32" s="16">
        <v>21.2</v>
      </c>
    </row>
    <row r="33" spans="2:8" ht="12.75">
      <c r="B33" s="15" t="s">
        <v>65</v>
      </c>
      <c r="C33" s="15" t="s">
        <v>66</v>
      </c>
      <c r="D33" s="15">
        <v>1189.24</v>
      </c>
      <c r="E33" s="15">
        <v>1231.82</v>
      </c>
      <c r="F33" s="18" t="s">
        <v>29</v>
      </c>
      <c r="G33" s="16">
        <f t="shared" si="1"/>
        <v>42.57999999999993</v>
      </c>
      <c r="H33" s="16">
        <v>10.901</v>
      </c>
    </row>
    <row r="34" spans="2:8" ht="12.75">
      <c r="B34" s="15" t="s">
        <v>67</v>
      </c>
      <c r="C34" s="15" t="s">
        <v>68</v>
      </c>
      <c r="D34" s="15">
        <v>1245.02</v>
      </c>
      <c r="E34" s="15">
        <v>1368.97</v>
      </c>
      <c r="F34" s="18" t="s">
        <v>29</v>
      </c>
      <c r="G34" s="16">
        <f t="shared" si="1"/>
        <v>123.95000000000005</v>
      </c>
      <c r="H34" s="16">
        <v>54.403</v>
      </c>
    </row>
    <row r="35" spans="2:8" ht="12.75">
      <c r="B35" s="15" t="s">
        <v>69</v>
      </c>
      <c r="C35" s="15" t="s">
        <v>70</v>
      </c>
      <c r="D35" s="15">
        <v>1382.27</v>
      </c>
      <c r="E35" s="15">
        <v>1647.48</v>
      </c>
      <c r="F35" s="18" t="s">
        <v>29</v>
      </c>
      <c r="G35" s="16">
        <f t="shared" si="1"/>
        <v>265.21000000000004</v>
      </c>
      <c r="H35" s="16">
        <v>133.951</v>
      </c>
    </row>
    <row r="36" spans="2:8" ht="12.75">
      <c r="B36" s="15" t="s">
        <v>71</v>
      </c>
      <c r="C36" s="15" t="s">
        <v>72</v>
      </c>
      <c r="D36" s="15">
        <v>1680.08</v>
      </c>
      <c r="E36" s="15">
        <v>1767</v>
      </c>
      <c r="F36" s="18" t="s">
        <v>29</v>
      </c>
      <c r="G36" s="16">
        <f t="shared" si="1"/>
        <v>86.92000000000007</v>
      </c>
      <c r="H36" s="16">
        <v>33.523</v>
      </c>
    </row>
    <row r="37" spans="2:8" ht="12.75">
      <c r="B37" s="15" t="s">
        <v>73</v>
      </c>
      <c r="C37" s="15" t="s">
        <v>74</v>
      </c>
      <c r="D37" s="15">
        <v>1813.03</v>
      </c>
      <c r="E37" s="15">
        <v>1979.55</v>
      </c>
      <c r="F37" s="18" t="s">
        <v>29</v>
      </c>
      <c r="G37" s="16">
        <f t="shared" si="1"/>
        <v>166.51999999999998</v>
      </c>
      <c r="H37" s="16">
        <v>86.958</v>
      </c>
    </row>
    <row r="38" spans="2:8" ht="12.75">
      <c r="B38" s="15" t="s">
        <v>75</v>
      </c>
      <c r="C38" s="15" t="s">
        <v>76</v>
      </c>
      <c r="D38" s="15">
        <v>2044.55</v>
      </c>
      <c r="E38" s="15">
        <v>2208.99</v>
      </c>
      <c r="F38" s="18" t="s">
        <v>29</v>
      </c>
      <c r="G38" s="16">
        <f t="shared" si="1"/>
        <v>164.43999999999983</v>
      </c>
      <c r="H38" s="16">
        <v>53.296</v>
      </c>
    </row>
    <row r="39" spans="2:8" ht="12.75">
      <c r="B39" s="15" t="s">
        <v>77</v>
      </c>
      <c r="C39" s="15" t="s">
        <v>30</v>
      </c>
      <c r="D39" s="15">
        <v>2260.99</v>
      </c>
      <c r="E39" s="15">
        <v>2278.56</v>
      </c>
      <c r="F39" s="18" t="s">
        <v>29</v>
      </c>
      <c r="G39" s="16">
        <f t="shared" si="1"/>
        <v>17.570000000000164</v>
      </c>
      <c r="H39" s="16">
        <v>22.37</v>
      </c>
    </row>
    <row r="40" spans="7:8" ht="12.75">
      <c r="G40" s="19" t="s">
        <v>86</v>
      </c>
      <c r="H40" s="19">
        <f>SUM(H27:H39)</f>
        <v>477.84999999999997</v>
      </c>
    </row>
    <row r="43" ht="12.75">
      <c r="B43" s="13" t="s">
        <v>88</v>
      </c>
    </row>
    <row r="45" spans="2:6" ht="12.75">
      <c r="B45" s="83" t="s">
        <v>85</v>
      </c>
      <c r="C45" s="83"/>
      <c r="D45" s="19"/>
      <c r="E45" s="19"/>
      <c r="F45" s="19">
        <f>H22</f>
        <v>459.43</v>
      </c>
    </row>
    <row r="46" spans="2:6" ht="12.75">
      <c r="B46" s="83" t="s">
        <v>87</v>
      </c>
      <c r="C46" s="83"/>
      <c r="D46" s="19"/>
      <c r="E46" s="19"/>
      <c r="F46" s="19">
        <f>H40</f>
        <v>477.84999999999997</v>
      </c>
    </row>
    <row r="47" spans="2:8" s="22" customFormat="1" ht="18">
      <c r="B47" s="84" t="s">
        <v>86</v>
      </c>
      <c r="C47" s="84"/>
      <c r="D47" s="20"/>
      <c r="E47" s="20"/>
      <c r="F47" s="20">
        <f>SUM(F45:F46)</f>
        <v>937.28</v>
      </c>
      <c r="G47" s="21"/>
      <c r="H47" s="21"/>
    </row>
    <row r="51" spans="3:7" ht="12.75">
      <c r="C51" s="15" t="s">
        <v>199</v>
      </c>
      <c r="D51" s="16"/>
      <c r="E51" s="16"/>
      <c r="F51" s="15" t="s">
        <v>198</v>
      </c>
      <c r="G51" s="16" t="s">
        <v>200</v>
      </c>
    </row>
    <row r="52" spans="1:8" ht="12.75">
      <c r="A52" s="81" t="s">
        <v>79</v>
      </c>
      <c r="B52" s="82"/>
      <c r="C52" s="15" t="s">
        <v>80</v>
      </c>
      <c r="D52" s="16"/>
      <c r="E52" s="16"/>
      <c r="F52" s="15">
        <v>937.28</v>
      </c>
      <c r="G52" s="16">
        <f>0.38*F52</f>
        <v>356.1664</v>
      </c>
      <c r="H52" s="68" t="s">
        <v>213</v>
      </c>
    </row>
    <row r="53" spans="1:8" ht="12.75">
      <c r="A53" s="81" t="s">
        <v>81</v>
      </c>
      <c r="B53" s="82"/>
      <c r="C53" s="15" t="s">
        <v>82</v>
      </c>
      <c r="D53" s="16"/>
      <c r="E53" s="16"/>
      <c r="F53" s="15">
        <v>937.28</v>
      </c>
      <c r="H53" s="14" t="s">
        <v>214</v>
      </c>
    </row>
    <row r="54" spans="1:6" ht="12.75">
      <c r="A54" s="81" t="s">
        <v>83</v>
      </c>
      <c r="B54" s="82"/>
      <c r="C54" s="15" t="s">
        <v>84</v>
      </c>
      <c r="D54" s="16"/>
      <c r="E54" s="16"/>
      <c r="F54" s="15">
        <v>937.28</v>
      </c>
    </row>
  </sheetData>
  <mergeCells count="10">
    <mergeCell ref="A53:B53"/>
    <mergeCell ref="A54:B54"/>
    <mergeCell ref="B45:C45"/>
    <mergeCell ref="B46:C46"/>
    <mergeCell ref="B47:C47"/>
    <mergeCell ref="A52:B52"/>
    <mergeCell ref="A1:J2"/>
    <mergeCell ref="A3:B3"/>
    <mergeCell ref="A4:B4"/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21"/>
  <sheetViews>
    <sheetView workbookViewId="0" topLeftCell="A1">
      <selection activeCell="A1" sqref="A1:H2"/>
    </sheetView>
  </sheetViews>
  <sheetFormatPr defaultColWidth="9.140625" defaultRowHeight="10.5" customHeight="1"/>
  <cols>
    <col min="1" max="2" width="9.140625" style="37" customWidth="1"/>
    <col min="3" max="4" width="11.7109375" style="37" customWidth="1"/>
    <col min="5" max="5" width="11.7109375" style="38" customWidth="1"/>
    <col min="6" max="6" width="14.421875" style="38" customWidth="1"/>
    <col min="7" max="7" width="11.7109375" style="38" customWidth="1"/>
    <col min="8" max="16384" width="9.140625" style="37" customWidth="1"/>
  </cols>
  <sheetData>
    <row r="1" spans="1:8" s="47" customFormat="1" ht="10.5" customHeight="1">
      <c r="A1" s="79" t="s">
        <v>95</v>
      </c>
      <c r="B1" s="79"/>
      <c r="C1" s="79"/>
      <c r="D1" s="79"/>
      <c r="E1" s="79"/>
      <c r="F1" s="79"/>
      <c r="G1" s="79"/>
      <c r="H1" s="79"/>
    </row>
    <row r="2" spans="1:8" s="47" customFormat="1" ht="33" customHeight="1">
      <c r="A2" s="79"/>
      <c r="B2" s="79"/>
      <c r="C2" s="79"/>
      <c r="D2" s="79"/>
      <c r="E2" s="79"/>
      <c r="F2" s="79"/>
      <c r="G2" s="79"/>
      <c r="H2" s="79"/>
    </row>
    <row r="3" ht="12.75" customHeight="1"/>
    <row r="4" ht="12.75" customHeight="1"/>
    <row r="5" ht="12.75" customHeight="1"/>
    <row r="6" ht="12.75" customHeight="1"/>
    <row r="7" spans="3:6" ht="12.75" customHeight="1">
      <c r="C7" s="39" t="s">
        <v>26</v>
      </c>
      <c r="D7" s="40" t="s">
        <v>19</v>
      </c>
      <c r="E7" s="39" t="s">
        <v>20</v>
      </c>
      <c r="F7" s="41" t="s">
        <v>21</v>
      </c>
    </row>
    <row r="8" spans="3:6" ht="12.75" customHeight="1">
      <c r="C8" s="42" t="s">
        <v>27</v>
      </c>
      <c r="D8" s="43" t="s">
        <v>17</v>
      </c>
      <c r="E8" s="42" t="s">
        <v>17</v>
      </c>
      <c r="F8" s="44" t="s">
        <v>96</v>
      </c>
    </row>
    <row r="9" spans="3:6" ht="12.75" customHeight="1">
      <c r="C9" s="42" t="s">
        <v>28</v>
      </c>
      <c r="D9" s="43" t="s">
        <v>22</v>
      </c>
      <c r="E9" s="42" t="s">
        <v>92</v>
      </c>
      <c r="F9" s="44">
        <v>193.043</v>
      </c>
    </row>
    <row r="10" spans="3:6" ht="12.75" customHeight="1">
      <c r="C10" s="42" t="s">
        <v>29</v>
      </c>
      <c r="D10" s="43" t="s">
        <v>22</v>
      </c>
      <c r="E10" s="42" t="s">
        <v>92</v>
      </c>
      <c r="F10" s="44">
        <v>193.095</v>
      </c>
    </row>
    <row r="11" ht="12.75" customHeight="1">
      <c r="F11" s="41">
        <f>SUM(F9:F10)</f>
        <v>386.13800000000003</v>
      </c>
    </row>
    <row r="12" ht="12.75" customHeight="1"/>
    <row r="13" ht="12.75" customHeight="1"/>
    <row r="14" ht="12.75" customHeight="1"/>
    <row r="15" ht="12.75" customHeight="1">
      <c r="C15" s="45" t="s">
        <v>23</v>
      </c>
    </row>
    <row r="16" spans="4:5" ht="12.75" customHeight="1">
      <c r="D16" s="46">
        <f>F11</f>
        <v>386.13800000000003</v>
      </c>
      <c r="E16" s="46" t="s">
        <v>97</v>
      </c>
    </row>
    <row r="17" ht="12.75" customHeight="1"/>
    <row r="18" spans="1:4" ht="12.75" customHeight="1">
      <c r="A18" s="48" t="s">
        <v>98</v>
      </c>
      <c r="C18" s="49">
        <f>F11</f>
        <v>386.13800000000003</v>
      </c>
      <c r="D18" s="46" t="s">
        <v>97</v>
      </c>
    </row>
    <row r="19" ht="12.75" customHeight="1"/>
    <row r="20" ht="12.75" customHeight="1"/>
    <row r="21" ht="12.75" customHeight="1">
      <c r="A21" s="48" t="s">
        <v>201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24"/>
  <sheetViews>
    <sheetView workbookViewId="0" topLeftCell="A1">
      <selection activeCell="A1" sqref="A1:H2"/>
    </sheetView>
  </sheetViews>
  <sheetFormatPr defaultColWidth="9.140625" defaultRowHeight="10.5" customHeight="1"/>
  <cols>
    <col min="1" max="2" width="9.140625" style="31" customWidth="1"/>
    <col min="3" max="4" width="11.7109375" style="31" customWidth="1"/>
    <col min="5" max="5" width="13.7109375" style="30" customWidth="1"/>
    <col min="6" max="6" width="14.8515625" style="30" customWidth="1"/>
    <col min="7" max="7" width="11.7109375" style="30" customWidth="1"/>
    <col min="8" max="16384" width="9.140625" style="31" customWidth="1"/>
  </cols>
  <sheetData>
    <row r="1" spans="1:8" s="50" customFormat="1" ht="10.5" customHeight="1">
      <c r="A1" s="85" t="s">
        <v>99</v>
      </c>
      <c r="B1" s="85"/>
      <c r="C1" s="85"/>
      <c r="D1" s="85"/>
      <c r="E1" s="85"/>
      <c r="F1" s="85"/>
      <c r="G1" s="85"/>
      <c r="H1" s="85"/>
    </row>
    <row r="2" spans="1:8" s="50" customFormat="1" ht="33" customHeight="1">
      <c r="A2" s="85"/>
      <c r="B2" s="85"/>
      <c r="C2" s="85"/>
      <c r="D2" s="85"/>
      <c r="E2" s="85"/>
      <c r="F2" s="85"/>
      <c r="G2" s="85"/>
      <c r="H2" s="85"/>
    </row>
    <row r="3" ht="12.75" customHeight="1"/>
    <row r="4" ht="12.75" customHeight="1"/>
    <row r="5" ht="12.75" customHeight="1"/>
    <row r="6" ht="12.75" customHeight="1"/>
    <row r="7" spans="3:6" ht="12.75" customHeight="1">
      <c r="C7" s="27" t="s">
        <v>26</v>
      </c>
      <c r="D7" s="28" t="s">
        <v>19</v>
      </c>
      <c r="E7" s="27" t="s">
        <v>20</v>
      </c>
      <c r="F7" s="29" t="s">
        <v>21</v>
      </c>
    </row>
    <row r="8" spans="3:6" ht="12.75" customHeight="1">
      <c r="C8" s="32" t="s">
        <v>27</v>
      </c>
      <c r="D8" s="33" t="s">
        <v>17</v>
      </c>
      <c r="E8" s="32" t="s">
        <v>17</v>
      </c>
      <c r="F8" s="34" t="s">
        <v>93</v>
      </c>
    </row>
    <row r="9" spans="3:6" ht="12.75" customHeight="1">
      <c r="C9" s="32" t="s">
        <v>28</v>
      </c>
      <c r="D9" s="42" t="s">
        <v>92</v>
      </c>
      <c r="E9" s="15" t="s">
        <v>30</v>
      </c>
      <c r="F9" s="34">
        <v>673.712</v>
      </c>
    </row>
    <row r="10" spans="3:6" ht="12.75" customHeight="1">
      <c r="C10" s="32" t="s">
        <v>29</v>
      </c>
      <c r="D10" s="42" t="s">
        <v>92</v>
      </c>
      <c r="E10" s="15" t="s">
        <v>30</v>
      </c>
      <c r="F10" s="34">
        <v>670.238</v>
      </c>
    </row>
    <row r="11" ht="12.75" customHeight="1">
      <c r="F11" s="29">
        <f>SUM(F9:F10)</f>
        <v>1343.95</v>
      </c>
    </row>
    <row r="12" ht="12.75" customHeight="1"/>
    <row r="13" ht="12.75" customHeight="1"/>
    <row r="14" ht="12.75" customHeight="1"/>
    <row r="15" ht="12.75" customHeight="1">
      <c r="C15" s="35" t="s">
        <v>23</v>
      </c>
    </row>
    <row r="16" spans="4:5" ht="12.75" customHeight="1">
      <c r="D16" s="36">
        <f>F11</f>
        <v>1343.95</v>
      </c>
      <c r="E16" s="36" t="s">
        <v>94</v>
      </c>
    </row>
    <row r="17" ht="12.75" customHeight="1"/>
    <row r="18" ht="12.75" customHeight="1"/>
    <row r="19" ht="12.75" customHeight="1"/>
    <row r="20" ht="12.75" customHeight="1"/>
    <row r="21" spans="1:7" ht="12.75" customHeight="1">
      <c r="A21" s="51" t="s">
        <v>101</v>
      </c>
      <c r="F21" s="49">
        <f>D16*0.07</f>
        <v>94.07650000000001</v>
      </c>
      <c r="G21" s="36" t="s">
        <v>100</v>
      </c>
    </row>
    <row r="22" ht="12.75" customHeight="1">
      <c r="A22" s="51" t="s">
        <v>202</v>
      </c>
    </row>
    <row r="23" ht="12.75" customHeight="1"/>
    <row r="24" spans="1:7" ht="12.75" customHeight="1">
      <c r="A24" s="51" t="s">
        <v>102</v>
      </c>
      <c r="F24" s="49">
        <f>D16</f>
        <v>1343.95</v>
      </c>
      <c r="G24" s="36" t="s">
        <v>94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68"/>
  <sheetViews>
    <sheetView workbookViewId="0" topLeftCell="A1">
      <selection activeCell="A1" sqref="A1:I1"/>
    </sheetView>
  </sheetViews>
  <sheetFormatPr defaultColWidth="9.140625" defaultRowHeight="12.75"/>
  <cols>
    <col min="1" max="1" width="4.28125" style="52" customWidth="1"/>
    <col min="2" max="2" width="12.421875" style="52" customWidth="1"/>
    <col min="3" max="3" width="12.421875" style="52" hidden="1" customWidth="1"/>
    <col min="4" max="4" width="12.421875" style="57" customWidth="1"/>
    <col min="5" max="5" width="13.28125" style="57" customWidth="1"/>
    <col min="6" max="6" width="12.57421875" style="52" customWidth="1"/>
    <col min="7" max="7" width="9.140625" style="57" customWidth="1"/>
    <col min="8" max="8" width="11.140625" style="52" customWidth="1"/>
    <col min="9" max="16384" width="9.140625" style="52" customWidth="1"/>
  </cols>
  <sheetData>
    <row r="1" spans="1:9" ht="28.5" customHeight="1">
      <c r="A1" s="86" t="s">
        <v>13</v>
      </c>
      <c r="B1" s="86"/>
      <c r="C1" s="86"/>
      <c r="D1" s="86"/>
      <c r="E1" s="86"/>
      <c r="F1" s="86"/>
      <c r="G1" s="86"/>
      <c r="H1" s="86"/>
      <c r="I1" s="86"/>
    </row>
    <row r="3" spans="2:8" s="53" customFormat="1" ht="44.25" customHeight="1">
      <c r="B3" s="87" t="s">
        <v>103</v>
      </c>
      <c r="C3" s="87"/>
      <c r="D3" s="87" t="s">
        <v>14</v>
      </c>
      <c r="E3" s="87" t="s">
        <v>104</v>
      </c>
      <c r="F3" s="87" t="s">
        <v>105</v>
      </c>
      <c r="G3" s="87" t="s">
        <v>106</v>
      </c>
      <c r="H3" s="87" t="s">
        <v>107</v>
      </c>
    </row>
    <row r="4" spans="2:8" s="54" customFormat="1" ht="11.25" customHeight="1">
      <c r="B4" s="88" t="s">
        <v>90</v>
      </c>
      <c r="C4" s="88"/>
      <c r="D4" s="88" t="s">
        <v>90</v>
      </c>
      <c r="E4" s="88" t="s">
        <v>177</v>
      </c>
      <c r="F4" s="88" t="s">
        <v>177</v>
      </c>
      <c r="G4" s="88" t="s">
        <v>178</v>
      </c>
      <c r="H4" s="88" t="s">
        <v>178</v>
      </c>
    </row>
    <row r="5" spans="2:8" ht="11.25">
      <c r="B5" s="55" t="s">
        <v>0</v>
      </c>
      <c r="C5" s="55">
        <v>0</v>
      </c>
      <c r="D5" s="56"/>
      <c r="E5" s="56">
        <v>0</v>
      </c>
      <c r="F5" s="55"/>
      <c r="G5" s="56"/>
      <c r="H5" s="55"/>
    </row>
    <row r="6" spans="2:8" ht="11.25">
      <c r="B6" s="55"/>
      <c r="C6" s="55"/>
      <c r="D6" s="56">
        <f>C7-C5</f>
        <v>12.5</v>
      </c>
      <c r="E6" s="56"/>
      <c r="F6" s="55">
        <f>(E7+E5)/2</f>
        <v>0.195</v>
      </c>
      <c r="G6" s="56">
        <f>F6*D6</f>
        <v>2.4375</v>
      </c>
      <c r="H6" s="56">
        <f>G6</f>
        <v>2.4375</v>
      </c>
    </row>
    <row r="7" spans="2:8" ht="11.25">
      <c r="B7" s="55" t="s">
        <v>108</v>
      </c>
      <c r="C7" s="55">
        <v>12.5</v>
      </c>
      <c r="D7" s="56"/>
      <c r="E7" s="56">
        <v>0.39</v>
      </c>
      <c r="F7" s="55"/>
      <c r="G7" s="56"/>
      <c r="H7" s="55"/>
    </row>
    <row r="8" spans="2:8" ht="11.25">
      <c r="B8" s="55"/>
      <c r="C8" s="55"/>
      <c r="D8" s="56">
        <f>C9-C7</f>
        <v>20.817999999999998</v>
      </c>
      <c r="E8" s="56"/>
      <c r="F8" s="55">
        <f>(E9+E7)/2</f>
        <v>0.455</v>
      </c>
      <c r="G8" s="56">
        <f>F8*D8</f>
        <v>9.47219</v>
      </c>
      <c r="H8" s="56">
        <f>H6+G8</f>
        <v>11.90969</v>
      </c>
    </row>
    <row r="9" spans="2:8" ht="11.25">
      <c r="B9" s="55" t="s">
        <v>109</v>
      </c>
      <c r="C9" s="55">
        <v>33.318</v>
      </c>
      <c r="D9" s="56"/>
      <c r="E9" s="56">
        <v>0.52</v>
      </c>
      <c r="F9" s="55"/>
      <c r="G9" s="56"/>
      <c r="H9" s="55"/>
    </row>
    <row r="10" spans="2:8" ht="11.25">
      <c r="B10" s="55"/>
      <c r="C10" s="55"/>
      <c r="D10" s="56">
        <f>C11-C9</f>
        <v>16.682000000000002</v>
      </c>
      <c r="E10" s="56"/>
      <c r="F10" s="55">
        <f>(E11+E9)/2</f>
        <v>0.43000000000000005</v>
      </c>
      <c r="G10" s="56">
        <f>F10*D10</f>
        <v>7.173260000000002</v>
      </c>
      <c r="H10" s="56">
        <f>H8+G10</f>
        <v>19.08295</v>
      </c>
    </row>
    <row r="11" spans="2:8" ht="11.25">
      <c r="B11" s="55" t="s">
        <v>1</v>
      </c>
      <c r="C11" s="55">
        <v>50</v>
      </c>
      <c r="D11" s="56"/>
      <c r="E11" s="56">
        <v>0.34</v>
      </c>
      <c r="F11" s="55"/>
      <c r="G11" s="56"/>
      <c r="H11" s="55"/>
    </row>
    <row r="12" spans="2:8" ht="11.25">
      <c r="B12" s="55"/>
      <c r="C12" s="55"/>
      <c r="D12" s="56">
        <f>C13-C11</f>
        <v>27.260000000000005</v>
      </c>
      <c r="E12" s="56"/>
      <c r="F12" s="55">
        <f>(E13+E11)/2</f>
        <v>0.42000000000000004</v>
      </c>
      <c r="G12" s="56">
        <f>F12*D12</f>
        <v>11.449200000000003</v>
      </c>
      <c r="H12" s="56">
        <f>H10+G12</f>
        <v>30.53215</v>
      </c>
    </row>
    <row r="13" spans="2:8" ht="11.25">
      <c r="B13" s="55" t="s">
        <v>110</v>
      </c>
      <c r="C13" s="55">
        <v>77.26</v>
      </c>
      <c r="D13" s="56"/>
      <c r="E13" s="56">
        <v>0.5</v>
      </c>
      <c r="F13" s="55"/>
      <c r="G13" s="56"/>
      <c r="H13" s="55"/>
    </row>
    <row r="14" spans="2:8" ht="11.25">
      <c r="B14" s="55"/>
      <c r="C14" s="55"/>
      <c r="D14" s="56">
        <f>C15-C13</f>
        <v>22.739999999999995</v>
      </c>
      <c r="E14" s="56"/>
      <c r="F14" s="55">
        <f>(E15+E13)/2</f>
        <v>0.55</v>
      </c>
      <c r="G14" s="56">
        <f>F14*D14</f>
        <v>12.506999999999998</v>
      </c>
      <c r="H14" s="56">
        <f>H12+G14</f>
        <v>43.03915</v>
      </c>
    </row>
    <row r="15" spans="2:8" ht="11.25">
      <c r="B15" s="55" t="s">
        <v>2</v>
      </c>
      <c r="C15" s="55">
        <v>100</v>
      </c>
      <c r="D15" s="56"/>
      <c r="E15" s="56">
        <v>0.6</v>
      </c>
      <c r="F15" s="55"/>
      <c r="G15" s="56"/>
      <c r="H15" s="55"/>
    </row>
    <row r="16" spans="2:8" ht="11.25">
      <c r="B16" s="55"/>
      <c r="C16" s="55"/>
      <c r="D16" s="56">
        <f>C17-C15</f>
        <v>31.408999999999992</v>
      </c>
      <c r="E16" s="56"/>
      <c r="F16" s="55">
        <f>(E17+E15)/2</f>
        <v>0.525</v>
      </c>
      <c r="G16" s="56">
        <f>F16*D16</f>
        <v>16.489724999999996</v>
      </c>
      <c r="H16" s="56">
        <f>H14+G16</f>
        <v>59.528875</v>
      </c>
    </row>
    <row r="17" spans="2:8" ht="11.25">
      <c r="B17" s="55" t="s">
        <v>111</v>
      </c>
      <c r="C17" s="55">
        <v>131.409</v>
      </c>
      <c r="D17" s="56"/>
      <c r="E17" s="56">
        <v>0.45</v>
      </c>
      <c r="F17" s="55"/>
      <c r="G17" s="56"/>
      <c r="H17" s="55"/>
    </row>
    <row r="18" spans="2:8" ht="11.25">
      <c r="B18" s="55"/>
      <c r="C18" s="55"/>
      <c r="D18" s="56">
        <f>C19-C17</f>
        <v>18.591000000000008</v>
      </c>
      <c r="E18" s="56"/>
      <c r="F18" s="55">
        <f>(E19+E17)/2</f>
        <v>0.4</v>
      </c>
      <c r="G18" s="56">
        <f>F18*D18</f>
        <v>7.4364000000000035</v>
      </c>
      <c r="H18" s="56">
        <f>H16+G18</f>
        <v>66.965275</v>
      </c>
    </row>
    <row r="19" spans="2:8" ht="11.25">
      <c r="B19" s="55" t="s">
        <v>3</v>
      </c>
      <c r="C19" s="55">
        <v>150</v>
      </c>
      <c r="D19" s="56"/>
      <c r="E19" s="56">
        <v>0.35</v>
      </c>
      <c r="F19" s="55"/>
      <c r="G19" s="56"/>
      <c r="H19" s="55"/>
    </row>
    <row r="20" spans="2:8" ht="11.25">
      <c r="B20" s="55"/>
      <c r="C20" s="55"/>
      <c r="D20" s="56">
        <f>C21-C19</f>
        <v>19.962999999999994</v>
      </c>
      <c r="E20" s="56"/>
      <c r="F20" s="55">
        <f>(E21+E19)/2</f>
        <v>0.33499999999999996</v>
      </c>
      <c r="G20" s="56">
        <f>F20*D20</f>
        <v>6.687604999999997</v>
      </c>
      <c r="H20" s="56">
        <f>H18+G20</f>
        <v>73.65288</v>
      </c>
    </row>
    <row r="21" spans="2:8" ht="11.25">
      <c r="B21" s="55" t="s">
        <v>112</v>
      </c>
      <c r="C21" s="55">
        <v>169.963</v>
      </c>
      <c r="D21" s="56"/>
      <c r="E21" s="56">
        <v>0.32</v>
      </c>
      <c r="F21" s="55"/>
      <c r="G21" s="56"/>
      <c r="H21" s="55"/>
    </row>
    <row r="22" spans="2:8" ht="11.25">
      <c r="B22" s="55"/>
      <c r="C22" s="55"/>
      <c r="D22" s="56">
        <f>C23-C21</f>
        <v>30.037000000000006</v>
      </c>
      <c r="E22" s="56"/>
      <c r="F22" s="55">
        <f>(E23+E21)/2</f>
        <v>0.29500000000000004</v>
      </c>
      <c r="G22" s="56">
        <f>F22*D22</f>
        <v>8.860915000000004</v>
      </c>
      <c r="H22" s="56">
        <f>H20+G22</f>
        <v>82.513795</v>
      </c>
    </row>
    <row r="23" spans="2:8" ht="11.25">
      <c r="B23" s="55" t="s">
        <v>4</v>
      </c>
      <c r="C23" s="55">
        <v>200</v>
      </c>
      <c r="D23" s="56"/>
      <c r="E23" s="56">
        <v>0.27</v>
      </c>
      <c r="F23" s="55"/>
      <c r="G23" s="56"/>
      <c r="H23" s="55"/>
    </row>
    <row r="24" spans="2:8" ht="11.25">
      <c r="B24" s="55"/>
      <c r="C24" s="55"/>
      <c r="D24" s="56">
        <f>C25-C23</f>
        <v>35.434</v>
      </c>
      <c r="E24" s="56"/>
      <c r="F24" s="55">
        <f>(E25+E23)/2</f>
        <v>0.26</v>
      </c>
      <c r="G24" s="56">
        <f>F24*D24</f>
        <v>9.21284</v>
      </c>
      <c r="H24" s="56">
        <f>H22+G24</f>
        <v>91.726635</v>
      </c>
    </row>
    <row r="25" spans="2:8" ht="11.25">
      <c r="B25" s="55" t="s">
        <v>113</v>
      </c>
      <c r="C25" s="55">
        <v>235.434</v>
      </c>
      <c r="D25" s="56"/>
      <c r="E25" s="56">
        <v>0.25</v>
      </c>
      <c r="F25" s="55"/>
      <c r="G25" s="56"/>
      <c r="H25" s="55"/>
    </row>
    <row r="26" spans="2:8" ht="11.25">
      <c r="B26" s="55"/>
      <c r="C26" s="55"/>
      <c r="D26" s="56">
        <f>C27-C25</f>
        <v>14.566000000000003</v>
      </c>
      <c r="E26" s="56"/>
      <c r="F26" s="55">
        <f>(E27+E25)/2</f>
        <v>0.26</v>
      </c>
      <c r="G26" s="56">
        <f>F26*D26</f>
        <v>3.787160000000001</v>
      </c>
      <c r="H26" s="56">
        <f>H24+G26</f>
        <v>95.513795</v>
      </c>
    </row>
    <row r="27" spans="2:8" ht="11.25">
      <c r="B27" s="55" t="s">
        <v>5</v>
      </c>
      <c r="C27" s="55">
        <v>250</v>
      </c>
      <c r="D27" s="56"/>
      <c r="E27" s="56">
        <v>0.27</v>
      </c>
      <c r="F27" s="55"/>
      <c r="G27" s="56"/>
      <c r="H27" s="55"/>
    </row>
    <row r="28" spans="2:8" ht="11.25">
      <c r="B28" s="55"/>
      <c r="C28" s="55"/>
      <c r="D28" s="56">
        <f>C29-C27</f>
        <v>50</v>
      </c>
      <c r="E28" s="56"/>
      <c r="F28" s="55">
        <f>(E29+E27)/2</f>
        <v>0.21500000000000002</v>
      </c>
      <c r="G28" s="56">
        <f>F28*D28</f>
        <v>10.750000000000002</v>
      </c>
      <c r="H28" s="56">
        <f>H26+G28</f>
        <v>106.263795</v>
      </c>
    </row>
    <row r="29" spans="2:8" ht="11.25">
      <c r="B29" s="55" t="s">
        <v>6</v>
      </c>
      <c r="C29" s="55">
        <v>300</v>
      </c>
      <c r="D29" s="56"/>
      <c r="E29" s="56">
        <v>0.16</v>
      </c>
      <c r="F29" s="55"/>
      <c r="G29" s="56"/>
      <c r="H29" s="55"/>
    </row>
    <row r="30" spans="2:8" ht="11.25">
      <c r="B30" s="55"/>
      <c r="C30" s="55"/>
      <c r="D30" s="56">
        <f>C31-C29</f>
        <v>35.360000000000014</v>
      </c>
      <c r="E30" s="56"/>
      <c r="F30" s="55">
        <f>(E31+E29)/2</f>
        <v>0.15000000000000002</v>
      </c>
      <c r="G30" s="56">
        <f>F30*D30</f>
        <v>5.304000000000003</v>
      </c>
      <c r="H30" s="56">
        <f>H28+G30</f>
        <v>111.567795</v>
      </c>
    </row>
    <row r="31" spans="2:8" ht="11.25">
      <c r="B31" s="55" t="s">
        <v>114</v>
      </c>
      <c r="C31" s="55">
        <v>335.36</v>
      </c>
      <c r="D31" s="56"/>
      <c r="E31" s="56">
        <v>0.14</v>
      </c>
      <c r="F31" s="55"/>
      <c r="G31" s="56"/>
      <c r="H31" s="55"/>
    </row>
    <row r="32" spans="2:8" ht="11.25">
      <c r="B32" s="55"/>
      <c r="C32" s="55"/>
      <c r="D32" s="56">
        <f>C33-C31</f>
        <v>14.639999999999986</v>
      </c>
      <c r="E32" s="56"/>
      <c r="F32" s="55">
        <f>(E33+E31)/2</f>
        <v>0.085</v>
      </c>
      <c r="G32" s="56">
        <f>F32*D32</f>
        <v>1.2443999999999988</v>
      </c>
      <c r="H32" s="56">
        <f>H30+G32</f>
        <v>112.812195</v>
      </c>
    </row>
    <row r="33" spans="2:8" ht="11.25">
      <c r="B33" s="55" t="s">
        <v>7</v>
      </c>
      <c r="C33" s="55">
        <v>350</v>
      </c>
      <c r="D33" s="56"/>
      <c r="E33" s="56">
        <v>0.03</v>
      </c>
      <c r="F33" s="55"/>
      <c r="G33" s="56"/>
      <c r="H33" s="55"/>
    </row>
    <row r="34" spans="2:8" ht="11.25">
      <c r="B34" s="55"/>
      <c r="C34" s="55"/>
      <c r="D34" s="56">
        <f>C35-C33</f>
        <v>8.475999999999999</v>
      </c>
      <c r="E34" s="56"/>
      <c r="F34" s="55">
        <f>(E35+E33)/2</f>
        <v>0.1</v>
      </c>
      <c r="G34" s="56">
        <f>F34*D34</f>
        <v>0.8475999999999999</v>
      </c>
      <c r="H34" s="56">
        <f>H32+G34</f>
        <v>113.659795</v>
      </c>
    </row>
    <row r="35" spans="2:8" ht="11.25">
      <c r="B35" s="55" t="s">
        <v>115</v>
      </c>
      <c r="C35" s="55">
        <v>358.476</v>
      </c>
      <c r="D35" s="56"/>
      <c r="E35" s="56">
        <v>0.17</v>
      </c>
      <c r="F35" s="55"/>
      <c r="G35" s="56"/>
      <c r="H35" s="55"/>
    </row>
    <row r="36" spans="2:8" ht="11.25">
      <c r="B36" s="55"/>
      <c r="C36" s="55"/>
      <c r="D36" s="56">
        <f>C37-C35</f>
        <v>34.06999999999999</v>
      </c>
      <c r="E36" s="56"/>
      <c r="F36" s="55">
        <f>(E37+E35)/2</f>
        <v>0.20500000000000002</v>
      </c>
      <c r="G36" s="56">
        <f>F36*D36</f>
        <v>6.984349999999999</v>
      </c>
      <c r="H36" s="56">
        <f>H34+G36</f>
        <v>120.64414500000001</v>
      </c>
    </row>
    <row r="37" spans="2:8" ht="11.25">
      <c r="B37" s="55" t="s">
        <v>116</v>
      </c>
      <c r="C37" s="55">
        <v>392.546</v>
      </c>
      <c r="D37" s="56"/>
      <c r="E37" s="56">
        <v>0.24</v>
      </c>
      <c r="F37" s="55"/>
      <c r="G37" s="56"/>
      <c r="H37" s="55"/>
    </row>
    <row r="38" spans="2:8" ht="11.25">
      <c r="B38" s="55"/>
      <c r="C38" s="55"/>
      <c r="D38" s="56">
        <f>C39-C37</f>
        <v>7.454000000000008</v>
      </c>
      <c r="E38" s="56"/>
      <c r="F38" s="55">
        <f>(E39+E37)/2</f>
        <v>0.22999999999999998</v>
      </c>
      <c r="G38" s="56">
        <f>F38*D38</f>
        <v>1.7144200000000016</v>
      </c>
      <c r="H38" s="56">
        <f>H36+G38</f>
        <v>122.35856500000001</v>
      </c>
    </row>
    <row r="39" spans="2:8" ht="11.25">
      <c r="B39" s="55" t="s">
        <v>8</v>
      </c>
      <c r="C39" s="55">
        <v>400</v>
      </c>
      <c r="D39" s="56"/>
      <c r="E39" s="56">
        <v>0.22</v>
      </c>
      <c r="F39" s="55"/>
      <c r="G39" s="56"/>
      <c r="H39" s="55"/>
    </row>
    <row r="40" spans="2:8" ht="11.25">
      <c r="B40" s="55"/>
      <c r="C40" s="55"/>
      <c r="D40" s="56">
        <f>C41-C39</f>
        <v>9.435000000000002</v>
      </c>
      <c r="E40" s="56"/>
      <c r="F40" s="55">
        <f>(E41+E39)/2</f>
        <v>0.215</v>
      </c>
      <c r="G40" s="56">
        <f>F40*D40</f>
        <v>2.0285250000000006</v>
      </c>
      <c r="H40" s="56">
        <f>H38+G40</f>
        <v>124.38709000000001</v>
      </c>
    </row>
    <row r="41" spans="2:8" ht="11.25">
      <c r="B41" s="55" t="s">
        <v>117</v>
      </c>
      <c r="C41" s="55">
        <v>409.435</v>
      </c>
      <c r="D41" s="56"/>
      <c r="E41" s="56">
        <v>0.21</v>
      </c>
      <c r="F41" s="55"/>
      <c r="G41" s="56"/>
      <c r="H41" s="55"/>
    </row>
    <row r="42" spans="2:8" ht="11.25">
      <c r="B42" s="55"/>
      <c r="C42" s="55"/>
      <c r="D42" s="56">
        <f>C43-C41</f>
        <v>38.44999999999999</v>
      </c>
      <c r="E42" s="56"/>
      <c r="F42" s="55">
        <f>(E43+E41)/2</f>
        <v>0.135</v>
      </c>
      <c r="G42" s="56">
        <f>F42*D42</f>
        <v>5.190749999999999</v>
      </c>
      <c r="H42" s="56">
        <f>H40+G42</f>
        <v>129.57784</v>
      </c>
    </row>
    <row r="43" spans="2:8" ht="11.25">
      <c r="B43" s="55" t="s">
        <v>118</v>
      </c>
      <c r="C43" s="55">
        <v>447.885</v>
      </c>
      <c r="D43" s="56"/>
      <c r="E43" s="56">
        <v>0.06</v>
      </c>
      <c r="F43" s="55"/>
      <c r="G43" s="56"/>
      <c r="H43" s="55"/>
    </row>
    <row r="44" spans="2:8" ht="11.25">
      <c r="B44" s="55"/>
      <c r="C44" s="55"/>
      <c r="D44" s="56">
        <f>C45-C43</f>
        <v>2.115000000000009</v>
      </c>
      <c r="E44" s="56"/>
      <c r="F44" s="55">
        <f>(E45+E43)/2</f>
        <v>0.065</v>
      </c>
      <c r="G44" s="56">
        <f>F44*D44</f>
        <v>0.1374750000000006</v>
      </c>
      <c r="H44" s="56">
        <f>H42+G44</f>
        <v>129.715315</v>
      </c>
    </row>
    <row r="45" spans="2:8" ht="11.25">
      <c r="B45" s="55" t="s">
        <v>9</v>
      </c>
      <c r="C45" s="55">
        <v>450</v>
      </c>
      <c r="D45" s="56"/>
      <c r="E45" s="56">
        <v>0.07</v>
      </c>
      <c r="F45" s="55"/>
      <c r="G45" s="56"/>
      <c r="H45" s="55"/>
    </row>
    <row r="46" spans="2:8" ht="11.25">
      <c r="B46" s="55"/>
      <c r="C46" s="55"/>
      <c r="D46" s="56">
        <f>C47-C45</f>
        <v>16.577999999999975</v>
      </c>
      <c r="E46" s="56"/>
      <c r="F46" s="55">
        <f>(E47+E45)/2</f>
        <v>0.12000000000000001</v>
      </c>
      <c r="G46" s="56">
        <f>F46*D46</f>
        <v>1.9893599999999971</v>
      </c>
      <c r="H46" s="56">
        <f>H44+G46</f>
        <v>131.704675</v>
      </c>
    </row>
    <row r="47" spans="2:8" ht="11.25">
      <c r="B47" s="55" t="s">
        <v>119</v>
      </c>
      <c r="C47" s="55">
        <v>466.578</v>
      </c>
      <c r="D47" s="56"/>
      <c r="E47" s="56">
        <v>0.17</v>
      </c>
      <c r="F47" s="55"/>
      <c r="G47" s="56"/>
      <c r="H47" s="55"/>
    </row>
    <row r="48" spans="2:8" ht="11.25">
      <c r="B48" s="55"/>
      <c r="C48" s="55"/>
      <c r="D48" s="56">
        <f>C49-C47</f>
        <v>20</v>
      </c>
      <c r="E48" s="56"/>
      <c r="F48" s="55">
        <f>(E49+E47)/2</f>
        <v>0.22999999999999998</v>
      </c>
      <c r="G48" s="56">
        <f>F48*D48</f>
        <v>4.6</v>
      </c>
      <c r="H48" s="56">
        <f>H46+G48</f>
        <v>136.304675</v>
      </c>
    </row>
    <row r="49" spans="2:8" ht="11.25">
      <c r="B49" s="55" t="s">
        <v>120</v>
      </c>
      <c r="C49" s="55">
        <v>486.578</v>
      </c>
      <c r="D49" s="56"/>
      <c r="E49" s="56">
        <v>0.29</v>
      </c>
      <c r="F49" s="55"/>
      <c r="G49" s="56"/>
      <c r="H49" s="55"/>
    </row>
    <row r="50" spans="2:8" ht="11.25">
      <c r="B50" s="55"/>
      <c r="C50" s="55"/>
      <c r="D50" s="56">
        <f>C51-C49</f>
        <v>13.422000000000025</v>
      </c>
      <c r="E50" s="56"/>
      <c r="F50" s="55">
        <f>(E51+E49)/2</f>
        <v>0.355</v>
      </c>
      <c r="G50" s="56">
        <f>F50*D50</f>
        <v>4.764810000000009</v>
      </c>
      <c r="H50" s="56">
        <f>H48+G50</f>
        <v>141.06948500000001</v>
      </c>
    </row>
    <row r="51" spans="2:8" ht="11.25">
      <c r="B51" s="55" t="s">
        <v>10</v>
      </c>
      <c r="C51" s="55">
        <v>500</v>
      </c>
      <c r="D51" s="56"/>
      <c r="E51" s="56">
        <v>0.42</v>
      </c>
      <c r="F51" s="55"/>
      <c r="G51" s="56"/>
      <c r="H51" s="55"/>
    </row>
    <row r="52" spans="2:8" ht="11.25">
      <c r="B52" s="55"/>
      <c r="C52" s="55"/>
      <c r="D52" s="56">
        <f>C53-C51</f>
        <v>150</v>
      </c>
      <c r="E52" s="56"/>
      <c r="F52" s="55">
        <f>(E53+E51)/2</f>
        <v>0.27</v>
      </c>
      <c r="G52" s="56">
        <f>F52*D52</f>
        <v>40.5</v>
      </c>
      <c r="H52" s="56">
        <f>H50+G52</f>
        <v>181.56948500000001</v>
      </c>
    </row>
    <row r="53" spans="2:8" ht="11.25">
      <c r="B53" s="55" t="s">
        <v>11</v>
      </c>
      <c r="C53" s="55">
        <v>650</v>
      </c>
      <c r="D53" s="56"/>
      <c r="E53" s="56">
        <v>0.12</v>
      </c>
      <c r="F53" s="55"/>
      <c r="G53" s="56"/>
      <c r="H53" s="55"/>
    </row>
    <row r="54" spans="2:8" ht="11.25">
      <c r="B54" s="55"/>
      <c r="C54" s="55"/>
      <c r="D54" s="56">
        <f>C55-C53</f>
        <v>37.84500000000003</v>
      </c>
      <c r="E54" s="56"/>
      <c r="F54" s="55">
        <f>(E55+E53)/2</f>
        <v>0.19</v>
      </c>
      <c r="G54" s="56">
        <f>F54*D54</f>
        <v>7.190550000000005</v>
      </c>
      <c r="H54" s="56">
        <f>H52+G54</f>
        <v>188.76003500000002</v>
      </c>
    </row>
    <row r="55" spans="2:8" ht="11.25">
      <c r="B55" s="55" t="s">
        <v>121</v>
      </c>
      <c r="C55" s="55">
        <v>687.845</v>
      </c>
      <c r="D55" s="56"/>
      <c r="E55" s="56">
        <v>0.26</v>
      </c>
      <c r="F55" s="55"/>
      <c r="G55" s="56"/>
      <c r="H55" s="55"/>
    </row>
    <row r="56" spans="2:8" ht="11.25">
      <c r="B56" s="55"/>
      <c r="C56" s="55"/>
      <c r="D56" s="56">
        <f>C57-C55</f>
        <v>12.154999999999973</v>
      </c>
      <c r="E56" s="56"/>
      <c r="F56" s="55">
        <f>(E57+E55)/2</f>
        <v>0.265</v>
      </c>
      <c r="G56" s="56">
        <f>F56*D56</f>
        <v>3.221074999999993</v>
      </c>
      <c r="H56" s="56">
        <f>H54+G56</f>
        <v>191.98111</v>
      </c>
    </row>
    <row r="57" spans="2:8" ht="11.25">
      <c r="B57" s="55" t="s">
        <v>12</v>
      </c>
      <c r="C57" s="55">
        <v>700</v>
      </c>
      <c r="D57" s="56"/>
      <c r="E57" s="56">
        <v>0.27</v>
      </c>
      <c r="F57" s="55"/>
      <c r="G57" s="56"/>
      <c r="H57" s="55"/>
    </row>
    <row r="58" spans="2:8" ht="11.25">
      <c r="B58" s="55"/>
      <c r="C58" s="55"/>
      <c r="D58" s="56">
        <f>C59-C57</f>
        <v>50</v>
      </c>
      <c r="E58" s="56"/>
      <c r="F58" s="55">
        <f>(E59+E57)/2</f>
        <v>0.23</v>
      </c>
      <c r="G58" s="56">
        <f>F58*D58</f>
        <v>11.5</v>
      </c>
      <c r="H58" s="56">
        <f>H56+G58</f>
        <v>203.48111</v>
      </c>
    </row>
    <row r="59" spans="2:8" ht="11.25">
      <c r="B59" s="55" t="s">
        <v>122</v>
      </c>
      <c r="C59" s="55">
        <v>750</v>
      </c>
      <c r="D59" s="56"/>
      <c r="E59" s="56">
        <v>0.19</v>
      </c>
      <c r="F59" s="55"/>
      <c r="G59" s="56"/>
      <c r="H59" s="55"/>
    </row>
    <row r="60" spans="2:8" ht="11.25">
      <c r="B60" s="55"/>
      <c r="C60" s="55"/>
      <c r="D60" s="56">
        <f>C61-C59</f>
        <v>27.774</v>
      </c>
      <c r="E60" s="56"/>
      <c r="F60" s="55">
        <f>(E61+E59)/2</f>
        <v>0.15</v>
      </c>
      <c r="G60" s="56">
        <f>F60*D60</f>
        <v>4.1661</v>
      </c>
      <c r="H60" s="56">
        <f>H58+G60</f>
        <v>207.64721</v>
      </c>
    </row>
    <row r="61" spans="2:8" ht="11.25">
      <c r="B61" s="55" t="s">
        <v>123</v>
      </c>
      <c r="C61" s="55">
        <v>777.774</v>
      </c>
      <c r="D61" s="56"/>
      <c r="E61" s="56">
        <v>0.11</v>
      </c>
      <c r="F61" s="55"/>
      <c r="G61" s="56"/>
      <c r="H61" s="55"/>
    </row>
    <row r="62" spans="2:8" ht="11.25">
      <c r="B62" s="55"/>
      <c r="C62" s="55"/>
      <c r="D62" s="56">
        <f>C63-C61</f>
        <v>22.226</v>
      </c>
      <c r="E62" s="56"/>
      <c r="F62" s="55">
        <f>(E63+E61)/2</f>
        <v>0.09</v>
      </c>
      <c r="G62" s="56">
        <f>F62*D62</f>
        <v>2.00034</v>
      </c>
      <c r="H62" s="56">
        <f>H60+G62</f>
        <v>209.64755</v>
      </c>
    </row>
    <row r="63" spans="2:8" ht="11.25">
      <c r="B63" s="55" t="s">
        <v>124</v>
      </c>
      <c r="C63" s="55">
        <v>800</v>
      </c>
      <c r="D63" s="56"/>
      <c r="E63" s="56">
        <v>0.07</v>
      </c>
      <c r="F63" s="55"/>
      <c r="G63" s="56"/>
      <c r="H63" s="55"/>
    </row>
    <row r="64" spans="2:8" ht="11.25">
      <c r="B64" s="55"/>
      <c r="C64" s="55"/>
      <c r="D64" s="56">
        <f>C65-C63</f>
        <v>50</v>
      </c>
      <c r="E64" s="56"/>
      <c r="F64" s="55">
        <f>(E65+E63)/2</f>
        <v>0.185</v>
      </c>
      <c r="G64" s="56">
        <f>F64*D64</f>
        <v>9.25</v>
      </c>
      <c r="H64" s="56">
        <f>H62+G64</f>
        <v>218.89755</v>
      </c>
    </row>
    <row r="65" spans="2:8" ht="11.25">
      <c r="B65" s="55" t="s">
        <v>125</v>
      </c>
      <c r="C65" s="55">
        <v>850</v>
      </c>
      <c r="D65" s="56"/>
      <c r="E65" s="56">
        <v>0.3</v>
      </c>
      <c r="F65" s="55"/>
      <c r="G65" s="56"/>
      <c r="H65" s="55"/>
    </row>
    <row r="66" spans="2:8" ht="11.25">
      <c r="B66" s="55"/>
      <c r="C66" s="55"/>
      <c r="D66" s="56">
        <f>C67-C65</f>
        <v>17.638000000000034</v>
      </c>
      <c r="E66" s="56"/>
      <c r="F66" s="55">
        <f>(E67+E65)/2</f>
        <v>0.175</v>
      </c>
      <c r="G66" s="56">
        <f>F66*D66</f>
        <v>3.086650000000006</v>
      </c>
      <c r="H66" s="56">
        <f>H64+G66</f>
        <v>221.9842</v>
      </c>
    </row>
    <row r="67" spans="2:8" ht="11.25">
      <c r="B67" s="55" t="s">
        <v>126</v>
      </c>
      <c r="C67" s="55">
        <v>867.638</v>
      </c>
      <c r="D67" s="56"/>
      <c r="E67" s="56">
        <v>0.05</v>
      </c>
      <c r="F67" s="55"/>
      <c r="G67" s="56"/>
      <c r="H67" s="55"/>
    </row>
    <row r="68" spans="2:8" ht="11.25">
      <c r="B68" s="55"/>
      <c r="C68" s="55"/>
      <c r="D68" s="56">
        <f>C69-C67</f>
        <v>32.361999999999966</v>
      </c>
      <c r="E68" s="56"/>
      <c r="F68" s="55">
        <f>(E69+E67)/2</f>
        <v>0.035</v>
      </c>
      <c r="G68" s="56">
        <f>F68*D68</f>
        <v>1.132669999999999</v>
      </c>
      <c r="H68" s="56">
        <f>H66+G68</f>
        <v>223.11686999999998</v>
      </c>
    </row>
    <row r="69" spans="2:8" ht="11.25">
      <c r="B69" s="55" t="s">
        <v>127</v>
      </c>
      <c r="C69" s="55">
        <v>900</v>
      </c>
      <c r="D69" s="56"/>
      <c r="E69" s="56">
        <v>0.02</v>
      </c>
      <c r="F69" s="55"/>
      <c r="G69" s="56"/>
      <c r="H69" s="55"/>
    </row>
    <row r="70" spans="2:8" ht="11.25">
      <c r="B70" s="55"/>
      <c r="C70" s="55"/>
      <c r="D70" s="56">
        <f>C71-C69</f>
        <v>50</v>
      </c>
      <c r="E70" s="56"/>
      <c r="F70" s="55">
        <f>(E71+E69)/2</f>
        <v>0.11</v>
      </c>
      <c r="G70" s="56">
        <f>F70*D70</f>
        <v>5.5</v>
      </c>
      <c r="H70" s="56">
        <f>H68+G70</f>
        <v>228.61686999999998</v>
      </c>
    </row>
    <row r="71" spans="2:8" ht="11.25">
      <c r="B71" s="55" t="s">
        <v>128</v>
      </c>
      <c r="C71" s="55">
        <v>950</v>
      </c>
      <c r="D71" s="56"/>
      <c r="E71" s="56">
        <v>0.2</v>
      </c>
      <c r="F71" s="55"/>
      <c r="G71" s="56"/>
      <c r="H71" s="55"/>
    </row>
    <row r="72" spans="2:8" ht="11.25">
      <c r="B72" s="55"/>
      <c r="C72" s="55"/>
      <c r="D72" s="56">
        <f>C73-C71</f>
        <v>47.47900000000004</v>
      </c>
      <c r="E72" s="56"/>
      <c r="F72" s="55">
        <f>(E73+E71)/2</f>
        <v>0.19</v>
      </c>
      <c r="G72" s="56">
        <f>F72*D72</f>
        <v>9.021010000000008</v>
      </c>
      <c r="H72" s="56">
        <f>H70+G72</f>
        <v>237.63788</v>
      </c>
    </row>
    <row r="73" spans="2:8" ht="11.25">
      <c r="B73" s="55" t="s">
        <v>129</v>
      </c>
      <c r="C73" s="55">
        <v>997.479</v>
      </c>
      <c r="D73" s="56"/>
      <c r="E73" s="56">
        <v>0.18</v>
      </c>
      <c r="F73" s="55"/>
      <c r="G73" s="56"/>
      <c r="H73" s="55"/>
    </row>
    <row r="74" spans="2:8" ht="11.25">
      <c r="B74" s="55"/>
      <c r="C74" s="55"/>
      <c r="D74" s="56">
        <f>C75-C73</f>
        <v>2.520999999999958</v>
      </c>
      <c r="E74" s="56"/>
      <c r="F74" s="55">
        <f>(E75+E73)/2</f>
        <v>0.225</v>
      </c>
      <c r="G74" s="56">
        <f>F74*D74</f>
        <v>0.5672249999999907</v>
      </c>
      <c r="H74" s="56">
        <f>H72+G74</f>
        <v>238.20510499999997</v>
      </c>
    </row>
    <row r="75" spans="2:8" ht="11.25">
      <c r="B75" s="55" t="s">
        <v>130</v>
      </c>
      <c r="C75" s="55">
        <v>1000</v>
      </c>
      <c r="D75" s="56"/>
      <c r="E75" s="56">
        <v>0.27</v>
      </c>
      <c r="F75" s="55"/>
      <c r="G75" s="56"/>
      <c r="H75" s="55"/>
    </row>
    <row r="76" spans="2:8" ht="11.25">
      <c r="B76" s="55"/>
      <c r="C76" s="55"/>
      <c r="D76" s="56">
        <f>C77-C75</f>
        <v>50</v>
      </c>
      <c r="E76" s="56"/>
      <c r="F76" s="55">
        <f>(E77+E75)/2</f>
        <v>0.19</v>
      </c>
      <c r="G76" s="56">
        <f>F76*D76</f>
        <v>9.5</v>
      </c>
      <c r="H76" s="56">
        <f>H74+G76</f>
        <v>247.70510499999997</v>
      </c>
    </row>
    <row r="77" spans="2:8" ht="11.25">
      <c r="B77" s="55" t="s">
        <v>131</v>
      </c>
      <c r="C77" s="55">
        <v>1050</v>
      </c>
      <c r="D77" s="56"/>
      <c r="E77" s="56">
        <v>0.11</v>
      </c>
      <c r="F77" s="55"/>
      <c r="G77" s="56"/>
      <c r="H77" s="55"/>
    </row>
    <row r="78" spans="2:8" ht="11.25">
      <c r="B78" s="55"/>
      <c r="C78" s="55"/>
      <c r="D78" s="56">
        <f>C79-C77</f>
        <v>30.013999999999896</v>
      </c>
      <c r="E78" s="56"/>
      <c r="F78" s="55">
        <f>(E79+E77)/2</f>
        <v>0.165</v>
      </c>
      <c r="G78" s="56">
        <f>F78*D78</f>
        <v>4.952309999999983</v>
      </c>
      <c r="H78" s="56">
        <f>H76+G78</f>
        <v>252.65741499999996</v>
      </c>
    </row>
    <row r="79" spans="2:8" ht="11.25">
      <c r="B79" s="55" t="s">
        <v>132</v>
      </c>
      <c r="C79" s="55">
        <v>1080.014</v>
      </c>
      <c r="D79" s="56"/>
      <c r="E79" s="56">
        <v>0.22</v>
      </c>
      <c r="F79" s="55"/>
      <c r="G79" s="56"/>
      <c r="H79" s="55"/>
    </row>
    <row r="80" spans="2:8" ht="11.25">
      <c r="B80" s="55"/>
      <c r="C80" s="55"/>
      <c r="D80" s="56">
        <f>C81-C79</f>
        <v>19.986000000000104</v>
      </c>
      <c r="E80" s="56"/>
      <c r="F80" s="55">
        <f>(E81+E79)/2</f>
        <v>0.235</v>
      </c>
      <c r="G80" s="56">
        <f>F80*D80</f>
        <v>4.696710000000024</v>
      </c>
      <c r="H80" s="56">
        <f>H78+G80</f>
        <v>257.35412499999995</v>
      </c>
    </row>
    <row r="81" spans="2:8" ht="11.25">
      <c r="B81" s="55" t="s">
        <v>133</v>
      </c>
      <c r="C81" s="55">
        <v>1100</v>
      </c>
      <c r="D81" s="56"/>
      <c r="E81" s="56">
        <v>0.25</v>
      </c>
      <c r="F81" s="55"/>
      <c r="G81" s="56"/>
      <c r="H81" s="55"/>
    </row>
    <row r="82" spans="2:8" ht="11.25">
      <c r="B82" s="55"/>
      <c r="C82" s="55"/>
      <c r="D82" s="56">
        <f>C83-C81</f>
        <v>50</v>
      </c>
      <c r="E82" s="56"/>
      <c r="F82" s="55">
        <f>(E83+E81)/2</f>
        <v>0.20500000000000002</v>
      </c>
      <c r="G82" s="56">
        <f>F82*D82</f>
        <v>10.25</v>
      </c>
      <c r="H82" s="56">
        <f>H80+G82</f>
        <v>267.60412499999995</v>
      </c>
    </row>
    <row r="83" spans="2:8" ht="11.25">
      <c r="B83" s="55" t="s">
        <v>134</v>
      </c>
      <c r="C83" s="55">
        <v>1150</v>
      </c>
      <c r="D83" s="56"/>
      <c r="E83" s="56">
        <v>0.16</v>
      </c>
      <c r="F83" s="55"/>
      <c r="G83" s="56"/>
      <c r="H83" s="55"/>
    </row>
    <row r="84" spans="2:8" ht="11.25">
      <c r="B84" s="55"/>
      <c r="C84" s="55"/>
      <c r="D84" s="56">
        <f>C85-C83</f>
        <v>15.624000000000024</v>
      </c>
      <c r="E84" s="56"/>
      <c r="F84" s="55">
        <f>(E85+E83)/2</f>
        <v>0.295</v>
      </c>
      <c r="G84" s="56">
        <f>F84*D84</f>
        <v>4.609080000000007</v>
      </c>
      <c r="H84" s="56">
        <f>H82+G84</f>
        <v>272.21320499999996</v>
      </c>
    </row>
    <row r="85" spans="2:8" ht="11.25">
      <c r="B85" s="55" t="s">
        <v>135</v>
      </c>
      <c r="C85" s="55">
        <v>1165.624</v>
      </c>
      <c r="D85" s="56"/>
      <c r="E85" s="56">
        <v>0.43</v>
      </c>
      <c r="F85" s="55"/>
      <c r="G85" s="56"/>
      <c r="H85" s="55"/>
    </row>
    <row r="86" spans="2:8" ht="11.25">
      <c r="B86" s="55"/>
      <c r="C86" s="55"/>
      <c r="D86" s="56">
        <f>C87-C85</f>
        <v>34.375999999999976</v>
      </c>
      <c r="E86" s="56"/>
      <c r="F86" s="55">
        <f>(E87+E85)/2</f>
        <v>0.31</v>
      </c>
      <c r="G86" s="56">
        <f>F86*D86</f>
        <v>10.656559999999992</v>
      </c>
      <c r="H86" s="56">
        <f>H84+G86</f>
        <v>282.869765</v>
      </c>
    </row>
    <row r="87" spans="2:8" ht="11.25">
      <c r="B87" s="55" t="s">
        <v>136</v>
      </c>
      <c r="C87" s="55">
        <v>1200</v>
      </c>
      <c r="D87" s="56"/>
      <c r="E87" s="56">
        <v>0.19</v>
      </c>
      <c r="F87" s="55"/>
      <c r="G87" s="56"/>
      <c r="H87" s="55"/>
    </row>
    <row r="88" spans="2:8" ht="11.25">
      <c r="B88" s="55"/>
      <c r="C88" s="55"/>
      <c r="D88" s="56">
        <f>C89-C87</f>
        <v>9.858999999999924</v>
      </c>
      <c r="E88" s="56"/>
      <c r="F88" s="55">
        <f>(E89+E87)/2</f>
        <v>0.215</v>
      </c>
      <c r="G88" s="56">
        <f>F88*D88</f>
        <v>2.1196849999999836</v>
      </c>
      <c r="H88" s="56">
        <f>H86+G88</f>
        <v>284.98945</v>
      </c>
    </row>
    <row r="89" spans="2:8" ht="11.25">
      <c r="B89" s="55" t="s">
        <v>137</v>
      </c>
      <c r="C89" s="55">
        <v>1209.859</v>
      </c>
      <c r="D89" s="56"/>
      <c r="E89" s="56">
        <v>0.24</v>
      </c>
      <c r="F89" s="55"/>
      <c r="G89" s="56"/>
      <c r="H89" s="55"/>
    </row>
    <row r="90" spans="2:8" ht="11.25">
      <c r="B90" s="55"/>
      <c r="C90" s="55"/>
      <c r="D90" s="56">
        <f>C91-C89</f>
        <v>40.141000000000076</v>
      </c>
      <c r="E90" s="56"/>
      <c r="F90" s="55">
        <f>(E91+E89)/2</f>
        <v>0.245</v>
      </c>
      <c r="G90" s="56">
        <f>F90*D90</f>
        <v>9.834545000000018</v>
      </c>
      <c r="H90" s="56">
        <f>H88+G90</f>
        <v>294.82399499999997</v>
      </c>
    </row>
    <row r="91" spans="2:8" ht="11.25">
      <c r="B91" s="55" t="s">
        <v>138</v>
      </c>
      <c r="C91" s="55">
        <v>1250</v>
      </c>
      <c r="D91" s="56"/>
      <c r="E91" s="56">
        <v>0.25</v>
      </c>
      <c r="F91" s="55"/>
      <c r="G91" s="56"/>
      <c r="H91" s="55"/>
    </row>
    <row r="92" spans="2:8" ht="11.25">
      <c r="B92" s="55"/>
      <c r="C92" s="55"/>
      <c r="D92" s="56">
        <f>C93-C91</f>
        <v>11.785000000000082</v>
      </c>
      <c r="E92" s="56"/>
      <c r="F92" s="55">
        <f>(E93+E91)/2</f>
        <v>0.33499999999999996</v>
      </c>
      <c r="G92" s="56">
        <f>F92*D92</f>
        <v>3.947975000000027</v>
      </c>
      <c r="H92" s="56">
        <f>H90+G92</f>
        <v>298.77197</v>
      </c>
    </row>
    <row r="93" spans="2:8" ht="11.25">
      <c r="B93" s="55" t="s">
        <v>139</v>
      </c>
      <c r="C93" s="55">
        <v>1261.785</v>
      </c>
      <c r="D93" s="56"/>
      <c r="E93" s="56">
        <v>0.42</v>
      </c>
      <c r="F93" s="55"/>
      <c r="G93" s="56"/>
      <c r="H93" s="55"/>
    </row>
    <row r="94" spans="2:8" ht="11.25">
      <c r="B94" s="55"/>
      <c r="C94" s="55"/>
      <c r="D94" s="56">
        <f>C95-C93</f>
        <v>17.302999999999884</v>
      </c>
      <c r="E94" s="56"/>
      <c r="F94" s="55">
        <f>(E95+E93)/2</f>
        <v>0.43</v>
      </c>
      <c r="G94" s="56">
        <f>F94*D94</f>
        <v>7.440289999999949</v>
      </c>
      <c r="H94" s="56">
        <f>H92+G94</f>
        <v>306.21225999999996</v>
      </c>
    </row>
    <row r="95" spans="2:8" ht="11.25">
      <c r="B95" s="55" t="s">
        <v>140</v>
      </c>
      <c r="C95" s="55">
        <v>1279.088</v>
      </c>
      <c r="D95" s="56"/>
      <c r="E95" s="56">
        <v>0.44</v>
      </c>
      <c r="F95" s="55"/>
      <c r="G95" s="56"/>
      <c r="H95" s="55"/>
    </row>
    <row r="96" spans="2:8" ht="11.25">
      <c r="B96" s="55"/>
      <c r="C96" s="55"/>
      <c r="D96" s="56">
        <f>C97-C95</f>
        <v>20.912000000000035</v>
      </c>
      <c r="E96" s="56"/>
      <c r="F96" s="55">
        <f>(E97+E95)/2</f>
        <v>0.24</v>
      </c>
      <c r="G96" s="56">
        <f>F96*D96</f>
        <v>5.018880000000008</v>
      </c>
      <c r="H96" s="56">
        <f>H94+G96</f>
        <v>311.23114</v>
      </c>
    </row>
    <row r="97" spans="2:8" ht="11.25">
      <c r="B97" s="55" t="s">
        <v>141</v>
      </c>
      <c r="C97" s="55">
        <v>1300</v>
      </c>
      <c r="D97" s="56"/>
      <c r="E97" s="56">
        <v>0.04</v>
      </c>
      <c r="F97" s="55"/>
      <c r="G97" s="56"/>
      <c r="H97" s="55"/>
    </row>
    <row r="98" spans="2:8" ht="11.25">
      <c r="B98" s="55"/>
      <c r="C98" s="55"/>
      <c r="D98" s="56">
        <f>C99-C97</f>
        <v>35.705999999999904</v>
      </c>
      <c r="E98" s="56"/>
      <c r="F98" s="55">
        <f>(E99+E97)/2</f>
        <v>0.11</v>
      </c>
      <c r="G98" s="56">
        <f>F98*D98</f>
        <v>3.9276599999999893</v>
      </c>
      <c r="H98" s="56">
        <f>H96+G98</f>
        <v>315.1588</v>
      </c>
    </row>
    <row r="99" spans="2:8" ht="11.25">
      <c r="B99" s="55" t="s">
        <v>142</v>
      </c>
      <c r="C99" s="55">
        <v>1335.706</v>
      </c>
      <c r="D99" s="56"/>
      <c r="E99" s="56">
        <v>0.18</v>
      </c>
      <c r="F99" s="55"/>
      <c r="G99" s="56"/>
      <c r="H99" s="55"/>
    </row>
    <row r="100" spans="2:8" ht="11.25">
      <c r="B100" s="55"/>
      <c r="C100" s="55"/>
      <c r="D100" s="56">
        <f>C101-C99</f>
        <v>14.294000000000096</v>
      </c>
      <c r="E100" s="56"/>
      <c r="F100" s="55">
        <f>(E101+E99)/2</f>
        <v>0.11499999999999999</v>
      </c>
      <c r="G100" s="56">
        <f>F100*D100</f>
        <v>1.6438100000000109</v>
      </c>
      <c r="H100" s="56">
        <f>H98+G100</f>
        <v>316.80261</v>
      </c>
    </row>
    <row r="101" spans="2:8" ht="11.25">
      <c r="B101" s="55" t="s">
        <v>143</v>
      </c>
      <c r="C101" s="55">
        <v>1350</v>
      </c>
      <c r="D101" s="56"/>
      <c r="E101" s="56">
        <v>0.05</v>
      </c>
      <c r="F101" s="55"/>
      <c r="G101" s="56"/>
      <c r="H101" s="55"/>
    </row>
    <row r="102" spans="2:8" ht="11.25">
      <c r="B102" s="55"/>
      <c r="C102" s="55"/>
      <c r="D102" s="56">
        <f>C103-C101</f>
        <v>38.61699999999996</v>
      </c>
      <c r="E102" s="56"/>
      <c r="F102" s="55">
        <f>(E103+E101)/2</f>
        <v>0.035</v>
      </c>
      <c r="G102" s="56">
        <f>F102*D102</f>
        <v>1.3515949999999988</v>
      </c>
      <c r="H102" s="56">
        <f>H100+G102</f>
        <v>318.154205</v>
      </c>
    </row>
    <row r="103" spans="2:8" ht="11.25">
      <c r="B103" s="55" t="s">
        <v>144</v>
      </c>
      <c r="C103" s="55">
        <v>1388.617</v>
      </c>
      <c r="D103" s="56"/>
      <c r="E103" s="56">
        <v>0.02</v>
      </c>
      <c r="F103" s="55"/>
      <c r="G103" s="56"/>
      <c r="H103" s="55"/>
    </row>
    <row r="104" spans="2:8" ht="11.25">
      <c r="B104" s="55"/>
      <c r="C104" s="55"/>
      <c r="D104" s="56">
        <f>C105-C103</f>
        <v>11.383000000000038</v>
      </c>
      <c r="E104" s="56"/>
      <c r="F104" s="55">
        <f>(E105+E103)/2</f>
        <v>0.13</v>
      </c>
      <c r="G104" s="56">
        <f>F104*D104</f>
        <v>1.479790000000005</v>
      </c>
      <c r="H104" s="56">
        <f>H102+G104</f>
        <v>319.63399499999997</v>
      </c>
    </row>
    <row r="105" spans="2:8" ht="11.25">
      <c r="B105" s="55" t="s">
        <v>145</v>
      </c>
      <c r="C105" s="55">
        <v>1400</v>
      </c>
      <c r="D105" s="56"/>
      <c r="E105" s="56">
        <v>0.24</v>
      </c>
      <c r="F105" s="55"/>
      <c r="G105" s="56"/>
      <c r="H105" s="55"/>
    </row>
    <row r="106" spans="2:8" ht="11.25">
      <c r="B106" s="55"/>
      <c r="C106" s="55"/>
      <c r="D106" s="56">
        <f>C107-C105</f>
        <v>50</v>
      </c>
      <c r="E106" s="56"/>
      <c r="F106" s="55">
        <f>(E107+E105)/2</f>
        <v>0.13</v>
      </c>
      <c r="G106" s="56">
        <f>F106*D106</f>
        <v>6.5</v>
      </c>
      <c r="H106" s="56">
        <f>H104+G106</f>
        <v>326.13399499999997</v>
      </c>
    </row>
    <row r="107" spans="2:8" ht="11.25">
      <c r="B107" s="55" t="s">
        <v>146</v>
      </c>
      <c r="C107" s="55">
        <v>1450</v>
      </c>
      <c r="D107" s="56"/>
      <c r="E107" s="56">
        <v>0.02</v>
      </c>
      <c r="F107" s="55"/>
      <c r="G107" s="56"/>
      <c r="H107" s="55"/>
    </row>
    <row r="108" spans="2:8" ht="11.25">
      <c r="B108" s="55"/>
      <c r="C108" s="55"/>
      <c r="D108" s="56">
        <f>C109-C107</f>
        <v>7.044000000000096</v>
      </c>
      <c r="E108" s="56"/>
      <c r="F108" s="55">
        <f>(E109+E107)/2</f>
        <v>0.02</v>
      </c>
      <c r="G108" s="56">
        <f>F108*D108</f>
        <v>0.14088000000000192</v>
      </c>
      <c r="H108" s="56">
        <f>H106+G108</f>
        <v>326.27487499999995</v>
      </c>
    </row>
    <row r="109" spans="2:8" ht="11.25">
      <c r="B109" s="55" t="s">
        <v>147</v>
      </c>
      <c r="C109" s="55">
        <v>1457.044</v>
      </c>
      <c r="D109" s="56"/>
      <c r="E109" s="56">
        <v>0.02</v>
      </c>
      <c r="F109" s="55"/>
      <c r="G109" s="56"/>
      <c r="H109" s="55"/>
    </row>
    <row r="110" spans="2:8" ht="11.25">
      <c r="B110" s="55"/>
      <c r="C110" s="55"/>
      <c r="D110" s="56">
        <f>C111-C109</f>
        <v>42.955999999999904</v>
      </c>
      <c r="E110" s="56"/>
      <c r="F110" s="55">
        <f>(E111+E109)/2</f>
        <v>0.13</v>
      </c>
      <c r="G110" s="56">
        <f>F110*D110</f>
        <v>5.584279999999987</v>
      </c>
      <c r="H110" s="56">
        <f>H108+G110</f>
        <v>331.85915499999993</v>
      </c>
    </row>
    <row r="111" spans="2:8" ht="11.25">
      <c r="B111" s="55" t="s">
        <v>148</v>
      </c>
      <c r="C111" s="55">
        <v>1500</v>
      </c>
      <c r="D111" s="56"/>
      <c r="E111" s="56">
        <v>0.24</v>
      </c>
      <c r="F111" s="55"/>
      <c r="G111" s="56"/>
      <c r="H111" s="55"/>
    </row>
    <row r="112" spans="2:8" ht="11.25">
      <c r="B112" s="55"/>
      <c r="C112" s="55"/>
      <c r="D112" s="56">
        <f>C113-C111</f>
        <v>20.49499999999989</v>
      </c>
      <c r="E112" s="56"/>
      <c r="F112" s="55">
        <f>(E113+E111)/2</f>
        <v>0.16999999999999998</v>
      </c>
      <c r="G112" s="56">
        <f>F112*D112</f>
        <v>3.484149999999981</v>
      </c>
      <c r="H112" s="56">
        <f>H110+G112</f>
        <v>335.34330499999993</v>
      </c>
    </row>
    <row r="113" spans="2:8" ht="11.25">
      <c r="B113" s="55" t="s">
        <v>149</v>
      </c>
      <c r="C113" s="55">
        <v>1520.495</v>
      </c>
      <c r="D113" s="56"/>
      <c r="E113" s="56">
        <v>0.1</v>
      </c>
      <c r="F113" s="55"/>
      <c r="G113" s="56"/>
      <c r="H113" s="55"/>
    </row>
    <row r="114" spans="2:8" ht="11.25">
      <c r="B114" s="55"/>
      <c r="C114" s="55"/>
      <c r="D114" s="56">
        <f>C115-C113</f>
        <v>29.50500000000011</v>
      </c>
      <c r="E114" s="56"/>
      <c r="F114" s="55">
        <f>(E115+E113)/2</f>
        <v>0.155</v>
      </c>
      <c r="G114" s="56">
        <f>F114*D114</f>
        <v>4.573275000000017</v>
      </c>
      <c r="H114" s="56">
        <f>H112+G114</f>
        <v>339.91657999999995</v>
      </c>
    </row>
    <row r="115" spans="2:8" ht="11.25">
      <c r="B115" s="55" t="s">
        <v>150</v>
      </c>
      <c r="C115" s="55">
        <v>1550</v>
      </c>
      <c r="D115" s="56"/>
      <c r="E115" s="56">
        <v>0.21</v>
      </c>
      <c r="F115" s="55"/>
      <c r="G115" s="56"/>
      <c r="H115" s="55"/>
    </row>
    <row r="116" spans="2:8" ht="11.25">
      <c r="B116" s="55"/>
      <c r="C116" s="55"/>
      <c r="D116" s="56">
        <f>C117-C115</f>
        <v>43.434999999999945</v>
      </c>
      <c r="E116" s="56"/>
      <c r="F116" s="55">
        <f>(E117+E115)/2</f>
        <v>0.265</v>
      </c>
      <c r="G116" s="56">
        <f>F116*D116</f>
        <v>11.510274999999986</v>
      </c>
      <c r="H116" s="56">
        <f>H114+G116</f>
        <v>351.42685499999993</v>
      </c>
    </row>
    <row r="117" spans="2:8" ht="11.25">
      <c r="B117" s="55" t="s">
        <v>151</v>
      </c>
      <c r="C117" s="55">
        <v>1593.435</v>
      </c>
      <c r="D117" s="56"/>
      <c r="E117" s="56">
        <v>0.32</v>
      </c>
      <c r="F117" s="55"/>
      <c r="G117" s="56"/>
      <c r="H117" s="55"/>
    </row>
    <row r="118" spans="2:8" ht="11.25">
      <c r="B118" s="55"/>
      <c r="C118" s="55"/>
      <c r="D118" s="56">
        <f>C119-C117</f>
        <v>6.565000000000055</v>
      </c>
      <c r="E118" s="56"/>
      <c r="F118" s="55">
        <f>(E119+E117)/2</f>
        <v>0.35</v>
      </c>
      <c r="G118" s="56">
        <f>F118*D118</f>
        <v>2.297750000000019</v>
      </c>
      <c r="H118" s="56">
        <f>H116+G118</f>
        <v>353.72460499999994</v>
      </c>
    </row>
    <row r="119" spans="2:8" ht="11.25">
      <c r="B119" s="55" t="s">
        <v>152</v>
      </c>
      <c r="C119" s="55">
        <v>1600</v>
      </c>
      <c r="D119" s="56"/>
      <c r="E119" s="56">
        <v>0.38</v>
      </c>
      <c r="F119" s="55"/>
      <c r="G119" s="56"/>
      <c r="H119" s="55"/>
    </row>
    <row r="120" spans="2:8" ht="11.25">
      <c r="B120" s="55"/>
      <c r="C120" s="55"/>
      <c r="D120" s="56">
        <f>C121-C119</f>
        <v>50</v>
      </c>
      <c r="E120" s="56"/>
      <c r="F120" s="55">
        <f>(E121+E119)/2</f>
        <v>0.365</v>
      </c>
      <c r="G120" s="56">
        <f>F120*D120</f>
        <v>18.25</v>
      </c>
      <c r="H120" s="56">
        <f>H118+G120</f>
        <v>371.97460499999994</v>
      </c>
    </row>
    <row r="121" spans="2:8" ht="11.25">
      <c r="B121" s="55" t="s">
        <v>153</v>
      </c>
      <c r="C121" s="55">
        <v>1650</v>
      </c>
      <c r="D121" s="56"/>
      <c r="E121" s="56">
        <v>0.35</v>
      </c>
      <c r="F121" s="55"/>
      <c r="G121" s="56"/>
      <c r="H121" s="55"/>
    </row>
    <row r="122" spans="2:8" ht="11.25">
      <c r="B122" s="55"/>
      <c r="C122" s="55"/>
      <c r="D122" s="56">
        <f>C123-C121</f>
        <v>26.32899999999995</v>
      </c>
      <c r="E122" s="56"/>
      <c r="F122" s="55">
        <f>(E123+E121)/2</f>
        <v>0.19</v>
      </c>
      <c r="G122" s="56">
        <f>F122*D122</f>
        <v>5.002509999999991</v>
      </c>
      <c r="H122" s="56">
        <f>H120+G122</f>
        <v>376.9771149999999</v>
      </c>
    </row>
    <row r="123" spans="2:8" ht="11.25">
      <c r="B123" s="55" t="s">
        <v>154</v>
      </c>
      <c r="C123" s="55">
        <v>1676.329</v>
      </c>
      <c r="D123" s="56"/>
      <c r="E123" s="56">
        <v>0.03</v>
      </c>
      <c r="F123" s="55"/>
      <c r="G123" s="56"/>
      <c r="H123" s="55"/>
    </row>
    <row r="124" spans="2:8" ht="11.25">
      <c r="B124" s="55"/>
      <c r="C124" s="55"/>
      <c r="D124" s="56">
        <f>C125-C123</f>
        <v>23.67100000000005</v>
      </c>
      <c r="E124" s="56"/>
      <c r="F124" s="55">
        <f>(E125+E123)/2</f>
        <v>0.14</v>
      </c>
      <c r="G124" s="56">
        <f>F124*D124</f>
        <v>3.313940000000007</v>
      </c>
      <c r="H124" s="56">
        <f>H122+G124</f>
        <v>380.2910549999999</v>
      </c>
    </row>
    <row r="125" spans="2:8" ht="11.25">
      <c r="B125" s="55" t="s">
        <v>155</v>
      </c>
      <c r="C125" s="55">
        <v>1700</v>
      </c>
      <c r="D125" s="56"/>
      <c r="E125" s="56">
        <v>0.25</v>
      </c>
      <c r="F125" s="55"/>
      <c r="G125" s="56"/>
      <c r="H125" s="55"/>
    </row>
    <row r="126" spans="2:8" ht="11.25">
      <c r="B126" s="55"/>
      <c r="C126" s="55"/>
      <c r="D126" s="56">
        <f>C127-C125</f>
        <v>14.902000000000044</v>
      </c>
      <c r="E126" s="56"/>
      <c r="F126" s="55">
        <f>(E127+E125)/2</f>
        <v>0.48</v>
      </c>
      <c r="G126" s="56">
        <f>F126*D126</f>
        <v>7.152960000000021</v>
      </c>
      <c r="H126" s="56">
        <f>H124+G126</f>
        <v>387.4440149999999</v>
      </c>
    </row>
    <row r="127" spans="2:8" ht="11.25">
      <c r="B127" s="55" t="s">
        <v>156</v>
      </c>
      <c r="C127" s="55">
        <v>1714.902</v>
      </c>
      <c r="D127" s="56"/>
      <c r="E127" s="56">
        <v>0.71</v>
      </c>
      <c r="F127" s="55"/>
      <c r="G127" s="56"/>
      <c r="H127" s="55"/>
    </row>
    <row r="128" spans="2:8" ht="11.25">
      <c r="B128" s="55"/>
      <c r="C128" s="55"/>
      <c r="D128" s="56">
        <f>C129-C127</f>
        <v>35.097999999999956</v>
      </c>
      <c r="E128" s="56"/>
      <c r="F128" s="55">
        <f>(E129+E127)/2</f>
        <v>0.885</v>
      </c>
      <c r="G128" s="56">
        <f>F128*D128</f>
        <v>31.06172999999996</v>
      </c>
      <c r="H128" s="56">
        <f>H126+G128</f>
        <v>418.5057449999999</v>
      </c>
    </row>
    <row r="129" spans="2:8" ht="11.25">
      <c r="B129" s="55" t="s">
        <v>157</v>
      </c>
      <c r="C129" s="55">
        <v>1750</v>
      </c>
      <c r="D129" s="56"/>
      <c r="E129" s="56">
        <v>1.06</v>
      </c>
      <c r="F129" s="55"/>
      <c r="G129" s="56"/>
      <c r="H129" s="55"/>
    </row>
    <row r="130" spans="2:8" ht="11.25">
      <c r="B130" s="55"/>
      <c r="C130" s="55"/>
      <c r="D130" s="56">
        <f>C131-C129</f>
        <v>50</v>
      </c>
      <c r="E130" s="56"/>
      <c r="F130" s="55">
        <f>(E131+E129)/2</f>
        <v>0.7050000000000001</v>
      </c>
      <c r="G130" s="56">
        <f>F130*D130</f>
        <v>35.25</v>
      </c>
      <c r="H130" s="56">
        <f>H128+G130</f>
        <v>453.7557449999999</v>
      </c>
    </row>
    <row r="131" spans="2:8" ht="11.25">
      <c r="B131" s="55" t="s">
        <v>158</v>
      </c>
      <c r="C131" s="55">
        <v>1800</v>
      </c>
      <c r="D131" s="56"/>
      <c r="E131" s="56">
        <v>0.35</v>
      </c>
      <c r="F131" s="55"/>
      <c r="G131" s="56"/>
      <c r="H131" s="55"/>
    </row>
    <row r="132" spans="2:8" ht="11.25">
      <c r="B132" s="55"/>
      <c r="C132" s="55"/>
      <c r="D132" s="56">
        <f>C133-C131</f>
        <v>13.960000000000036</v>
      </c>
      <c r="E132" s="56"/>
      <c r="F132" s="55">
        <f>(E133+E131)/2</f>
        <v>0.19999999999999998</v>
      </c>
      <c r="G132" s="56">
        <f>F132*D132</f>
        <v>2.792000000000007</v>
      </c>
      <c r="H132" s="56">
        <f>H130+G132</f>
        <v>456.5477449999999</v>
      </c>
    </row>
    <row r="133" spans="2:8" ht="11.25">
      <c r="B133" s="55" t="s">
        <v>159</v>
      </c>
      <c r="C133" s="55">
        <v>1813.96</v>
      </c>
      <c r="D133" s="56"/>
      <c r="E133" s="56">
        <v>0.05</v>
      </c>
      <c r="F133" s="55"/>
      <c r="G133" s="56"/>
      <c r="H133" s="55"/>
    </row>
    <row r="134" spans="2:8" ht="11.25">
      <c r="B134" s="55"/>
      <c r="C134" s="55"/>
      <c r="D134" s="56">
        <f>C135-C133</f>
        <v>36.039999999999964</v>
      </c>
      <c r="E134" s="56"/>
      <c r="F134" s="55">
        <f>(E135+E133)/2</f>
        <v>0.195</v>
      </c>
      <c r="G134" s="56">
        <f>F134*D134</f>
        <v>7.027799999999993</v>
      </c>
      <c r="H134" s="56">
        <f>H132+G134</f>
        <v>463.5755449999999</v>
      </c>
    </row>
    <row r="135" spans="2:8" ht="11.25">
      <c r="B135" s="55" t="s">
        <v>160</v>
      </c>
      <c r="C135" s="55">
        <v>1850</v>
      </c>
      <c r="D135" s="56"/>
      <c r="E135" s="56">
        <v>0.34</v>
      </c>
      <c r="F135" s="55"/>
      <c r="G135" s="56"/>
      <c r="H135" s="55"/>
    </row>
    <row r="136" spans="2:8" ht="11.25">
      <c r="B136" s="55"/>
      <c r="C136" s="55"/>
      <c r="D136" s="56">
        <f>C137-C135</f>
        <v>22.873000000000047</v>
      </c>
      <c r="E136" s="56"/>
      <c r="F136" s="55">
        <f>(E137+E135)/2</f>
        <v>0.23500000000000001</v>
      </c>
      <c r="G136" s="56">
        <f>F136*D136</f>
        <v>5.375155000000011</v>
      </c>
      <c r="H136" s="56">
        <f>H134+G136</f>
        <v>468.9506999999999</v>
      </c>
    </row>
    <row r="137" spans="2:8" ht="11.25">
      <c r="B137" s="55" t="s">
        <v>161</v>
      </c>
      <c r="C137" s="55">
        <v>1872.873</v>
      </c>
      <c r="D137" s="56"/>
      <c r="E137" s="56">
        <v>0.13</v>
      </c>
      <c r="F137" s="55"/>
      <c r="G137" s="56"/>
      <c r="H137" s="55"/>
    </row>
    <row r="138" spans="2:8" ht="11.25">
      <c r="B138" s="55"/>
      <c r="C138" s="55"/>
      <c r="D138" s="56">
        <f>C139-C137</f>
        <v>25</v>
      </c>
      <c r="E138" s="56"/>
      <c r="F138" s="55">
        <f>(E139+E137)/2</f>
        <v>0.21</v>
      </c>
      <c r="G138" s="56">
        <f>F138*D138</f>
        <v>5.25</v>
      </c>
      <c r="H138" s="56">
        <f>H136+G138</f>
        <v>474.2006999999999</v>
      </c>
    </row>
    <row r="139" spans="2:8" ht="11.25">
      <c r="B139" s="55" t="s">
        <v>162</v>
      </c>
      <c r="C139" s="55">
        <v>1897.873</v>
      </c>
      <c r="D139" s="56"/>
      <c r="E139" s="56">
        <v>0.29</v>
      </c>
      <c r="F139" s="55"/>
      <c r="G139" s="56"/>
      <c r="H139" s="55"/>
    </row>
    <row r="140" spans="2:8" ht="11.25">
      <c r="B140" s="55"/>
      <c r="C140" s="55"/>
      <c r="D140" s="56">
        <f>C141-C139</f>
        <v>2.1269999999999527</v>
      </c>
      <c r="E140" s="56"/>
      <c r="F140" s="55">
        <f>(E141+E139)/2</f>
        <v>0.29</v>
      </c>
      <c r="G140" s="56">
        <f>F140*D140</f>
        <v>0.6168299999999862</v>
      </c>
      <c r="H140" s="56">
        <f>H138+G140</f>
        <v>474.8175299999999</v>
      </c>
    </row>
    <row r="141" spans="2:8" ht="11.25">
      <c r="B141" s="55" t="s">
        <v>163</v>
      </c>
      <c r="C141" s="55">
        <v>1900</v>
      </c>
      <c r="D141" s="56"/>
      <c r="E141" s="56">
        <v>0.29</v>
      </c>
      <c r="F141" s="55"/>
      <c r="G141" s="56"/>
      <c r="H141" s="55"/>
    </row>
    <row r="142" spans="2:8" ht="11.25">
      <c r="B142" s="55"/>
      <c r="C142" s="55"/>
      <c r="D142" s="56">
        <f>C143-C141</f>
        <v>50</v>
      </c>
      <c r="E142" s="56"/>
      <c r="F142" s="55">
        <f>(E143+E141)/2</f>
        <v>0.36</v>
      </c>
      <c r="G142" s="56">
        <f>F142*D142</f>
        <v>18</v>
      </c>
      <c r="H142" s="56">
        <f>H140+G142</f>
        <v>492.8175299999999</v>
      </c>
    </row>
    <row r="143" spans="2:8" ht="11.25">
      <c r="B143" s="55" t="s">
        <v>164</v>
      </c>
      <c r="C143" s="55">
        <v>1950</v>
      </c>
      <c r="D143" s="56"/>
      <c r="E143" s="56">
        <v>0.43</v>
      </c>
      <c r="F143" s="55"/>
      <c r="G143" s="56"/>
      <c r="H143" s="55"/>
    </row>
    <row r="144" spans="2:8" ht="11.25">
      <c r="B144" s="55"/>
      <c r="C144" s="55"/>
      <c r="D144" s="56">
        <f>C145-C143</f>
        <v>3.508000000000038</v>
      </c>
      <c r="E144" s="56"/>
      <c r="F144" s="55">
        <f>(E145+E143)/2</f>
        <v>0.39</v>
      </c>
      <c r="G144" s="56">
        <f>F144*D144</f>
        <v>1.3681200000000149</v>
      </c>
      <c r="H144" s="56">
        <f>H142+G144</f>
        <v>494.18564999999995</v>
      </c>
    </row>
    <row r="145" spans="2:8" ht="11.25">
      <c r="B145" s="55" t="s">
        <v>165</v>
      </c>
      <c r="C145" s="55">
        <v>1953.508</v>
      </c>
      <c r="D145" s="56"/>
      <c r="E145" s="56">
        <v>0.35</v>
      </c>
      <c r="F145" s="55"/>
      <c r="G145" s="56"/>
      <c r="H145" s="55"/>
    </row>
    <row r="146" spans="2:8" ht="11.25">
      <c r="B146" s="55"/>
      <c r="C146" s="55"/>
      <c r="D146" s="56">
        <f>C147-C145</f>
        <v>25</v>
      </c>
      <c r="E146" s="56"/>
      <c r="F146" s="55">
        <f>(E147+E145)/2</f>
        <v>0.245</v>
      </c>
      <c r="G146" s="56">
        <f>F146*D146</f>
        <v>6.125</v>
      </c>
      <c r="H146" s="56">
        <f>H144+G146</f>
        <v>500.31064999999995</v>
      </c>
    </row>
    <row r="147" spans="2:8" ht="11.25">
      <c r="B147" s="55" t="s">
        <v>166</v>
      </c>
      <c r="C147" s="55">
        <v>1978.508</v>
      </c>
      <c r="D147" s="56"/>
      <c r="E147" s="56">
        <v>0.14</v>
      </c>
      <c r="F147" s="55"/>
      <c r="G147" s="56"/>
      <c r="H147" s="55"/>
    </row>
    <row r="148" spans="2:8" ht="11.25">
      <c r="B148" s="55"/>
      <c r="C148" s="55"/>
      <c r="D148" s="56">
        <f>C149-C147</f>
        <v>18.701999999999998</v>
      </c>
      <c r="E148" s="56"/>
      <c r="F148" s="55">
        <f>(E149+E147)/2</f>
        <v>0.115</v>
      </c>
      <c r="G148" s="56">
        <f>F148*D148</f>
        <v>2.15073</v>
      </c>
      <c r="H148" s="56">
        <f>H146+G148</f>
        <v>502.46137999999996</v>
      </c>
    </row>
    <row r="149" spans="2:8" ht="11.25">
      <c r="B149" s="55" t="s">
        <v>167</v>
      </c>
      <c r="C149" s="55">
        <v>1997.21</v>
      </c>
      <c r="D149" s="56"/>
      <c r="E149" s="56">
        <v>0.09</v>
      </c>
      <c r="F149" s="55"/>
      <c r="G149" s="56"/>
      <c r="H149" s="55"/>
    </row>
    <row r="150" spans="2:8" ht="11.25">
      <c r="B150" s="55"/>
      <c r="C150" s="55"/>
      <c r="D150" s="56">
        <f>C151-C149</f>
        <v>2.7899999999999636</v>
      </c>
      <c r="E150" s="56"/>
      <c r="F150" s="55">
        <f>(E151+E149)/2</f>
        <v>0.09</v>
      </c>
      <c r="G150" s="56">
        <f>F150*D150</f>
        <v>0.2510999999999967</v>
      </c>
      <c r="H150" s="56">
        <f>H148+G150</f>
        <v>502.71247999999997</v>
      </c>
    </row>
    <row r="151" spans="2:8" ht="11.25">
      <c r="B151" s="55" t="s">
        <v>168</v>
      </c>
      <c r="C151" s="55">
        <v>2000</v>
      </c>
      <c r="D151" s="56"/>
      <c r="E151" s="56">
        <v>0.09</v>
      </c>
      <c r="F151" s="55"/>
      <c r="G151" s="56"/>
      <c r="H151" s="55"/>
    </row>
    <row r="152" spans="2:8" ht="11.25">
      <c r="B152" s="55"/>
      <c r="C152" s="55"/>
      <c r="D152" s="56">
        <f>C153-C151</f>
        <v>50</v>
      </c>
      <c r="E152" s="56"/>
      <c r="F152" s="55">
        <f>(E153+E151)/2</f>
        <v>0.32999999999999996</v>
      </c>
      <c r="G152" s="56">
        <f>F152*D152</f>
        <v>16.499999999999996</v>
      </c>
      <c r="H152" s="56">
        <f>H150+G152</f>
        <v>519.2124799999999</v>
      </c>
    </row>
    <row r="153" spans="2:8" ht="11.25">
      <c r="B153" s="55" t="s">
        <v>169</v>
      </c>
      <c r="C153" s="55">
        <v>2050</v>
      </c>
      <c r="D153" s="56"/>
      <c r="E153" s="56">
        <v>0.57</v>
      </c>
      <c r="F153" s="55"/>
      <c r="G153" s="56"/>
      <c r="H153" s="55"/>
    </row>
    <row r="154" spans="2:8" ht="11.25">
      <c r="B154" s="55"/>
      <c r="C154" s="55"/>
      <c r="D154" s="56">
        <f>C155-C153</f>
        <v>42.2829999999999</v>
      </c>
      <c r="E154" s="56"/>
      <c r="F154" s="55">
        <f>(E155+E153)/2</f>
        <v>0.385</v>
      </c>
      <c r="G154" s="56">
        <f>F154*D154</f>
        <v>16.278954999999964</v>
      </c>
      <c r="H154" s="56">
        <f>H152+G154</f>
        <v>535.4914349999999</v>
      </c>
    </row>
    <row r="155" spans="2:8" ht="11.25">
      <c r="B155" s="55" t="s">
        <v>170</v>
      </c>
      <c r="C155" s="55">
        <v>2092.283</v>
      </c>
      <c r="D155" s="56"/>
      <c r="E155" s="56">
        <v>0.2</v>
      </c>
      <c r="F155" s="55"/>
      <c r="G155" s="56"/>
      <c r="H155" s="55"/>
    </row>
    <row r="156" spans="2:8" ht="11.25">
      <c r="B156" s="55"/>
      <c r="C156" s="55"/>
      <c r="D156" s="56">
        <f>C157-C155</f>
        <v>7.717000000000098</v>
      </c>
      <c r="E156" s="56"/>
      <c r="F156" s="55">
        <f>(E157+E155)/2</f>
        <v>0.17</v>
      </c>
      <c r="G156" s="56">
        <f>F156*D156</f>
        <v>1.3118900000000169</v>
      </c>
      <c r="H156" s="56">
        <f>H154+G156</f>
        <v>536.803325</v>
      </c>
    </row>
    <row r="157" spans="2:8" ht="11.25">
      <c r="B157" s="55" t="s">
        <v>171</v>
      </c>
      <c r="C157" s="55">
        <v>2100</v>
      </c>
      <c r="D157" s="56"/>
      <c r="E157" s="56">
        <v>0.14</v>
      </c>
      <c r="F157" s="55"/>
      <c r="G157" s="56"/>
      <c r="H157" s="55"/>
    </row>
    <row r="158" spans="2:8" ht="11.25">
      <c r="B158" s="55"/>
      <c r="C158" s="55"/>
      <c r="D158" s="56">
        <f>C159-C157</f>
        <v>50</v>
      </c>
      <c r="E158" s="56"/>
      <c r="F158" s="55">
        <f>(E159+E157)/2</f>
        <v>0.215</v>
      </c>
      <c r="G158" s="56">
        <f>F158*D158</f>
        <v>10.75</v>
      </c>
      <c r="H158" s="56">
        <f>H156+G158</f>
        <v>547.553325</v>
      </c>
    </row>
    <row r="159" spans="2:8" ht="11.25">
      <c r="B159" s="55" t="s">
        <v>172</v>
      </c>
      <c r="C159" s="55">
        <v>2150</v>
      </c>
      <c r="D159" s="56"/>
      <c r="E159" s="56">
        <v>0.29</v>
      </c>
      <c r="F159" s="55"/>
      <c r="G159" s="56"/>
      <c r="H159" s="55"/>
    </row>
    <row r="160" spans="2:8" ht="11.25">
      <c r="B160" s="55"/>
      <c r="C160" s="55"/>
      <c r="D160" s="56">
        <f>C161-C159</f>
        <v>34.447000000000116</v>
      </c>
      <c r="E160" s="56"/>
      <c r="F160" s="55">
        <f>(E161+E159)/2</f>
        <v>0.19999999999999998</v>
      </c>
      <c r="G160" s="56">
        <f>F160*D160</f>
        <v>6.889400000000022</v>
      </c>
      <c r="H160" s="56">
        <f>H158+G160</f>
        <v>554.442725</v>
      </c>
    </row>
    <row r="161" spans="2:8" ht="11.25">
      <c r="B161" s="55" t="s">
        <v>173</v>
      </c>
      <c r="C161" s="55">
        <v>2184.447</v>
      </c>
      <c r="D161" s="56"/>
      <c r="E161" s="56">
        <v>0.11</v>
      </c>
      <c r="F161" s="55"/>
      <c r="G161" s="56"/>
      <c r="H161" s="55"/>
    </row>
    <row r="162" spans="2:8" ht="11.25">
      <c r="B162" s="55"/>
      <c r="C162" s="55"/>
      <c r="D162" s="56">
        <f>C163-C161</f>
        <v>15.552999999999884</v>
      </c>
      <c r="E162" s="56"/>
      <c r="F162" s="55">
        <f>(E163+E161)/2</f>
        <v>0.095</v>
      </c>
      <c r="G162" s="56">
        <f>F162*D162</f>
        <v>1.477534999999989</v>
      </c>
      <c r="H162" s="56">
        <f>H160+G162</f>
        <v>555.92026</v>
      </c>
    </row>
    <row r="163" spans="2:8" ht="11.25">
      <c r="B163" s="55" t="s">
        <v>174</v>
      </c>
      <c r="C163" s="55">
        <v>2200</v>
      </c>
      <c r="D163" s="56"/>
      <c r="E163" s="56">
        <v>0.08</v>
      </c>
      <c r="F163" s="55"/>
      <c r="G163" s="56"/>
      <c r="H163" s="55"/>
    </row>
    <row r="164" spans="2:8" ht="11.25">
      <c r="B164" s="55"/>
      <c r="C164" s="55"/>
      <c r="D164" s="56">
        <f>C165-C163</f>
        <v>50</v>
      </c>
      <c r="E164" s="56"/>
      <c r="F164" s="55">
        <f>(E165+E163)/2</f>
        <v>0.6000000000000001</v>
      </c>
      <c r="G164" s="56">
        <f>F164*D164</f>
        <v>30.000000000000004</v>
      </c>
      <c r="H164" s="56">
        <f>H162+G164</f>
        <v>585.92026</v>
      </c>
    </row>
    <row r="165" spans="2:8" ht="11.25">
      <c r="B165" s="55" t="s">
        <v>175</v>
      </c>
      <c r="C165" s="55">
        <v>2250</v>
      </c>
      <c r="D165" s="56"/>
      <c r="E165" s="56">
        <v>1.12</v>
      </c>
      <c r="F165" s="55"/>
      <c r="G165" s="56"/>
      <c r="H165" s="55"/>
    </row>
    <row r="166" spans="2:8" ht="11.25">
      <c r="B166" s="55"/>
      <c r="C166" s="55"/>
      <c r="D166" s="56">
        <f>C167-C165</f>
        <v>28.55600000000004</v>
      </c>
      <c r="E166" s="56"/>
      <c r="F166" s="55">
        <f>(E167+E165)/2</f>
        <v>0.56</v>
      </c>
      <c r="G166" s="56">
        <f>F166*D166</f>
        <v>15.991360000000023</v>
      </c>
      <c r="H166" s="56">
        <f>H164+G166</f>
        <v>601.91162</v>
      </c>
    </row>
    <row r="167" spans="2:8" ht="11.25">
      <c r="B167" s="55" t="s">
        <v>176</v>
      </c>
      <c r="C167" s="55">
        <v>2278.556</v>
      </c>
      <c r="D167" s="56"/>
      <c r="E167" s="56">
        <v>0</v>
      </c>
      <c r="F167" s="55"/>
      <c r="G167" s="56"/>
      <c r="H167" s="55"/>
    </row>
    <row r="168" spans="6:7" ht="11.25">
      <c r="F168" s="58" t="s">
        <v>15</v>
      </c>
      <c r="G168" s="59">
        <f>SUM(G5:G167)</f>
        <v>601.91162</v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R362"/>
  <sheetViews>
    <sheetView zoomScale="120" zoomScaleNormal="120" workbookViewId="0" topLeftCell="A1">
      <selection activeCell="A1" sqref="A1:M1"/>
    </sheetView>
  </sheetViews>
  <sheetFormatPr defaultColWidth="9.140625" defaultRowHeight="12.75"/>
  <cols>
    <col min="1" max="1" width="8.421875" style="52" customWidth="1"/>
    <col min="2" max="2" width="5.7109375" style="57" customWidth="1"/>
    <col min="3" max="3" width="6.7109375" style="62" customWidth="1"/>
    <col min="4" max="4" width="6.7109375" style="63" customWidth="1"/>
    <col min="5" max="5" width="6.7109375" style="62" customWidth="1"/>
    <col min="6" max="6" width="6.7109375" style="64" customWidth="1"/>
    <col min="7" max="7" width="6.7109375" style="62" customWidth="1"/>
    <col min="8" max="8" width="6.7109375" style="64" customWidth="1"/>
    <col min="9" max="9" width="7.140625" style="67" customWidth="1"/>
    <col min="10" max="10" width="6.7109375" style="62" customWidth="1"/>
    <col min="11" max="11" width="6.7109375" style="64" customWidth="1"/>
    <col min="12" max="12" width="6.7109375" style="65" customWidth="1"/>
    <col min="13" max="13" width="6.7109375" style="66" customWidth="1"/>
    <col min="14" max="16384" width="9.140625" style="52" customWidth="1"/>
  </cols>
  <sheetData>
    <row r="1" spans="1:13" ht="19.5" customHeight="1">
      <c r="A1" s="86" t="s">
        <v>179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42.75" customHeight="1">
      <c r="A2" s="89" t="s">
        <v>103</v>
      </c>
      <c r="B2" s="89" t="s">
        <v>180</v>
      </c>
      <c r="C2" s="89" t="s">
        <v>104</v>
      </c>
      <c r="D2" s="89"/>
      <c r="E2" s="89" t="s">
        <v>105</v>
      </c>
      <c r="F2" s="89"/>
      <c r="G2" s="89" t="s">
        <v>106</v>
      </c>
      <c r="H2" s="89"/>
      <c r="I2" s="107" t="s">
        <v>181</v>
      </c>
      <c r="J2" s="89" t="s">
        <v>182</v>
      </c>
      <c r="K2" s="89"/>
      <c r="L2" s="89" t="s">
        <v>183</v>
      </c>
      <c r="M2" s="89"/>
      <c r="N2" s="90"/>
    </row>
    <row r="3" spans="1:14" ht="11.25">
      <c r="A3" s="89"/>
      <c r="B3" s="89"/>
      <c r="C3" s="108" t="s">
        <v>184</v>
      </c>
      <c r="D3" s="109" t="s">
        <v>185</v>
      </c>
      <c r="E3" s="108" t="s">
        <v>184</v>
      </c>
      <c r="F3" s="108" t="s">
        <v>185</v>
      </c>
      <c r="G3" s="108" t="s">
        <v>184</v>
      </c>
      <c r="H3" s="108" t="s">
        <v>185</v>
      </c>
      <c r="I3" s="107"/>
      <c r="J3" s="108" t="s">
        <v>184</v>
      </c>
      <c r="K3" s="108" t="s">
        <v>185</v>
      </c>
      <c r="L3" s="108" t="s">
        <v>184</v>
      </c>
      <c r="M3" s="108" t="s">
        <v>185</v>
      </c>
      <c r="N3" s="90"/>
    </row>
    <row r="4" spans="1:14" s="60" customFormat="1" ht="12.75">
      <c r="A4" s="91" t="s">
        <v>90</v>
      </c>
      <c r="B4" s="91" t="s">
        <v>90</v>
      </c>
      <c r="C4" s="92" t="s">
        <v>210</v>
      </c>
      <c r="D4" s="92" t="s">
        <v>210</v>
      </c>
      <c r="E4" s="92" t="s">
        <v>210</v>
      </c>
      <c r="F4" s="92" t="s">
        <v>210</v>
      </c>
      <c r="G4" s="92" t="s">
        <v>211</v>
      </c>
      <c r="H4" s="92" t="s">
        <v>211</v>
      </c>
      <c r="I4" s="92" t="s">
        <v>211</v>
      </c>
      <c r="J4" s="92" t="s">
        <v>211</v>
      </c>
      <c r="K4" s="92" t="s">
        <v>211</v>
      </c>
      <c r="L4" s="92" t="s">
        <v>211</v>
      </c>
      <c r="M4" s="92" t="s">
        <v>211</v>
      </c>
      <c r="N4" s="93"/>
    </row>
    <row r="5" spans="1:14" s="61" customFormat="1" ht="8.25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5"/>
    </row>
    <row r="6" spans="1:14" s="71" customFormat="1" ht="12">
      <c r="A6" s="96" t="s">
        <v>186</v>
      </c>
      <c r="B6" s="97"/>
      <c r="C6" s="97">
        <v>0.33</v>
      </c>
      <c r="D6" s="96">
        <v>0</v>
      </c>
      <c r="E6" s="97"/>
      <c r="F6" s="97"/>
      <c r="G6" s="97"/>
      <c r="H6" s="97"/>
      <c r="I6" s="98"/>
      <c r="J6" s="97"/>
      <c r="K6" s="97"/>
      <c r="L6" s="97"/>
      <c r="M6" s="97"/>
      <c r="N6" s="99"/>
    </row>
    <row r="7" spans="1:14" s="71" customFormat="1" ht="12">
      <c r="A7" s="96"/>
      <c r="B7" s="97">
        <v>12.5</v>
      </c>
      <c r="C7" s="97"/>
      <c r="D7" s="96"/>
      <c r="E7" s="97">
        <f>(C6+C8)/2</f>
        <v>0.165</v>
      </c>
      <c r="F7" s="97">
        <f>(D6+D8)</f>
        <v>0.2</v>
      </c>
      <c r="G7" s="97">
        <f>E7*B7</f>
        <v>2.0625</v>
      </c>
      <c r="H7" s="97">
        <f>F7*B7</f>
        <v>2.5</v>
      </c>
      <c r="I7" s="100">
        <f>MIN(G7,H7)</f>
        <v>2.0625</v>
      </c>
      <c r="J7" s="97"/>
      <c r="K7" s="97">
        <v>0.4375</v>
      </c>
      <c r="L7" s="97"/>
      <c r="M7" s="97">
        <f>K7</f>
        <v>0.4375</v>
      </c>
      <c r="N7" s="99"/>
    </row>
    <row r="8" spans="1:14" s="71" customFormat="1" ht="12">
      <c r="A8" s="96" t="s">
        <v>108</v>
      </c>
      <c r="B8" s="97"/>
      <c r="C8" s="97">
        <v>0</v>
      </c>
      <c r="D8" s="97">
        <v>0.2</v>
      </c>
      <c r="E8" s="97"/>
      <c r="F8" s="97"/>
      <c r="G8" s="97"/>
      <c r="H8" s="97"/>
      <c r="I8" s="98"/>
      <c r="J8" s="97"/>
      <c r="K8" s="97"/>
      <c r="L8" s="97"/>
      <c r="M8" s="97"/>
      <c r="N8" s="99"/>
    </row>
    <row r="9" spans="1:14" s="71" customFormat="1" ht="12">
      <c r="A9" s="96"/>
      <c r="B9" s="97">
        <v>20.817999999999998</v>
      </c>
      <c r="C9" s="97"/>
      <c r="D9" s="96"/>
      <c r="E9" s="97">
        <f>(C8+C10)/2</f>
        <v>0</v>
      </c>
      <c r="F9" s="97">
        <f>(D8+D10)</f>
        <v>0.38</v>
      </c>
      <c r="G9" s="97">
        <f>E9*B9</f>
        <v>0</v>
      </c>
      <c r="H9" s="97">
        <f>F9*B9</f>
        <v>7.910839999999999</v>
      </c>
      <c r="I9" s="100">
        <f>MIN(G9,H9)</f>
        <v>0</v>
      </c>
      <c r="J9" s="97"/>
      <c r="K9" s="97">
        <v>7.910839999999999</v>
      </c>
      <c r="L9" s="97"/>
      <c r="M9" s="97">
        <f>M7+K9+J9</f>
        <v>8.34834</v>
      </c>
      <c r="N9" s="99"/>
    </row>
    <row r="10" spans="1:14" s="71" customFormat="1" ht="12">
      <c r="A10" s="96" t="s">
        <v>109</v>
      </c>
      <c r="B10" s="97"/>
      <c r="C10" s="97">
        <v>0</v>
      </c>
      <c r="D10" s="97">
        <v>0.18</v>
      </c>
      <c r="E10" s="97"/>
      <c r="F10" s="97"/>
      <c r="G10" s="97"/>
      <c r="H10" s="97"/>
      <c r="I10" s="98"/>
      <c r="J10" s="97"/>
      <c r="K10" s="97"/>
      <c r="L10" s="97"/>
      <c r="M10" s="97"/>
      <c r="N10" s="99"/>
    </row>
    <row r="11" spans="1:14" s="71" customFormat="1" ht="12">
      <c r="A11" s="96"/>
      <c r="B11" s="97">
        <v>16.682000000000002</v>
      </c>
      <c r="C11" s="97"/>
      <c r="D11" s="96"/>
      <c r="E11" s="97">
        <f>(C10+C12)/2</f>
        <v>0</v>
      </c>
      <c r="F11" s="97">
        <f>(D10+D12)</f>
        <v>0.32</v>
      </c>
      <c r="G11" s="97">
        <f>E11*B11</f>
        <v>0</v>
      </c>
      <c r="H11" s="97">
        <f>F11*B11</f>
        <v>5.338240000000001</v>
      </c>
      <c r="I11" s="100">
        <f>MIN(G11,H11)</f>
        <v>0</v>
      </c>
      <c r="J11" s="97"/>
      <c r="K11" s="97">
        <v>5.338240000000001</v>
      </c>
      <c r="L11" s="97"/>
      <c r="M11" s="97">
        <f>M9+K11+J11</f>
        <v>13.686580000000001</v>
      </c>
      <c r="N11" s="99"/>
    </row>
    <row r="12" spans="1:14" s="71" customFormat="1" ht="12">
      <c r="A12" s="96" t="s">
        <v>1</v>
      </c>
      <c r="B12" s="97"/>
      <c r="C12" s="97">
        <v>0</v>
      </c>
      <c r="D12" s="97">
        <v>0.14</v>
      </c>
      <c r="E12" s="97"/>
      <c r="F12" s="97"/>
      <c r="G12" s="97"/>
      <c r="H12" s="97"/>
      <c r="I12" s="98"/>
      <c r="J12" s="97"/>
      <c r="K12" s="97"/>
      <c r="L12" s="97"/>
      <c r="M12" s="97"/>
      <c r="N12" s="99"/>
    </row>
    <row r="13" spans="1:14" s="71" customFormat="1" ht="12">
      <c r="A13" s="96"/>
      <c r="B13" s="97">
        <v>27.26</v>
      </c>
      <c r="C13" s="97"/>
      <c r="D13" s="96"/>
      <c r="E13" s="97">
        <f>(C12+C14)/2</f>
        <v>0</v>
      </c>
      <c r="F13" s="97">
        <f>(D12+D14)</f>
        <v>0.38</v>
      </c>
      <c r="G13" s="97">
        <f>E13*B13</f>
        <v>0</v>
      </c>
      <c r="H13" s="97">
        <f>F13*B13</f>
        <v>10.3588</v>
      </c>
      <c r="I13" s="100">
        <f>MIN(G13,H13)</f>
        <v>0</v>
      </c>
      <c r="J13" s="97"/>
      <c r="K13" s="97">
        <v>10.3588</v>
      </c>
      <c r="L13" s="97"/>
      <c r="M13" s="97">
        <f>M11+K13+J13</f>
        <v>24.04538</v>
      </c>
      <c r="N13" s="99"/>
    </row>
    <row r="14" spans="1:14" s="71" customFormat="1" ht="12">
      <c r="A14" s="96" t="s">
        <v>110</v>
      </c>
      <c r="B14" s="97"/>
      <c r="C14" s="97">
        <v>0</v>
      </c>
      <c r="D14" s="97">
        <v>0.24</v>
      </c>
      <c r="E14" s="97"/>
      <c r="F14" s="97"/>
      <c r="G14" s="97"/>
      <c r="H14" s="97"/>
      <c r="I14" s="98"/>
      <c r="J14" s="97"/>
      <c r="K14" s="97"/>
      <c r="L14" s="97"/>
      <c r="M14" s="97"/>
      <c r="N14" s="99"/>
    </row>
    <row r="15" spans="1:14" s="71" customFormat="1" ht="12">
      <c r="A15" s="96"/>
      <c r="B15" s="97">
        <v>22.74</v>
      </c>
      <c r="C15" s="97"/>
      <c r="D15" s="96"/>
      <c r="E15" s="97">
        <f>(C14+C16)/2</f>
        <v>0</v>
      </c>
      <c r="F15" s="97">
        <f>(D14+D16)</f>
        <v>0.51</v>
      </c>
      <c r="G15" s="97">
        <f>E15*B15</f>
        <v>0</v>
      </c>
      <c r="H15" s="97">
        <f>F15*B15</f>
        <v>11.597399999999999</v>
      </c>
      <c r="I15" s="100">
        <f>MIN(G15,H15)</f>
        <v>0</v>
      </c>
      <c r="J15" s="97"/>
      <c r="K15" s="97">
        <v>11.597399999999999</v>
      </c>
      <c r="L15" s="97"/>
      <c r="M15" s="97">
        <f>M13+K15+J15</f>
        <v>35.64278</v>
      </c>
      <c r="N15" s="99"/>
    </row>
    <row r="16" spans="1:14" s="71" customFormat="1" ht="12">
      <c r="A16" s="96" t="s">
        <v>2</v>
      </c>
      <c r="B16" s="97"/>
      <c r="C16" s="97">
        <v>0</v>
      </c>
      <c r="D16" s="97">
        <v>0.27</v>
      </c>
      <c r="E16" s="97"/>
      <c r="F16" s="97"/>
      <c r="G16" s="97"/>
      <c r="H16" s="97"/>
      <c r="I16" s="98"/>
      <c r="J16" s="97"/>
      <c r="K16" s="97"/>
      <c r="L16" s="97"/>
      <c r="M16" s="97"/>
      <c r="N16" s="99"/>
    </row>
    <row r="17" spans="1:14" s="71" customFormat="1" ht="12">
      <c r="A17" s="96"/>
      <c r="B17" s="97">
        <v>31.408999999999992</v>
      </c>
      <c r="C17" s="97"/>
      <c r="D17" s="96"/>
      <c r="E17" s="97">
        <f>(C16+C18)/2</f>
        <v>0</v>
      </c>
      <c r="F17" s="97">
        <f>(D16+D18)</f>
        <v>0.44000000000000006</v>
      </c>
      <c r="G17" s="97">
        <f>E17*B17</f>
        <v>0</v>
      </c>
      <c r="H17" s="97">
        <f>F17*B17</f>
        <v>13.819959999999998</v>
      </c>
      <c r="I17" s="100">
        <f>MIN(G17,H17)</f>
        <v>0</v>
      </c>
      <c r="J17" s="97"/>
      <c r="K17" s="97">
        <v>13.819959999999998</v>
      </c>
      <c r="L17" s="97"/>
      <c r="M17" s="97">
        <f>M15+K17+J17</f>
        <v>49.46274</v>
      </c>
      <c r="N17" s="99"/>
    </row>
    <row r="18" spans="1:14" s="71" customFormat="1" ht="12">
      <c r="A18" s="96" t="s">
        <v>111</v>
      </c>
      <c r="B18" s="97"/>
      <c r="C18" s="97">
        <v>0</v>
      </c>
      <c r="D18" s="97">
        <v>0.17</v>
      </c>
      <c r="E18" s="97"/>
      <c r="F18" s="97"/>
      <c r="G18" s="97"/>
      <c r="H18" s="97"/>
      <c r="I18" s="98"/>
      <c r="J18" s="97"/>
      <c r="K18" s="97"/>
      <c r="L18" s="97"/>
      <c r="M18" s="97"/>
      <c r="N18" s="99"/>
    </row>
    <row r="19" spans="1:14" s="71" customFormat="1" ht="12">
      <c r="A19" s="96"/>
      <c r="B19" s="97">
        <v>18.591000000000008</v>
      </c>
      <c r="C19" s="97"/>
      <c r="D19" s="96"/>
      <c r="E19" s="97">
        <f>(C18+C20)/2</f>
        <v>0</v>
      </c>
      <c r="F19" s="97">
        <f>(D18+D20)</f>
        <v>0.31000000000000005</v>
      </c>
      <c r="G19" s="97">
        <f>E19*B19</f>
        <v>0</v>
      </c>
      <c r="H19" s="97">
        <f>F19*B19</f>
        <v>5.7632100000000035</v>
      </c>
      <c r="I19" s="100">
        <f>MIN(G19,H19)</f>
        <v>0</v>
      </c>
      <c r="J19" s="97"/>
      <c r="K19" s="97">
        <v>5.7632100000000035</v>
      </c>
      <c r="L19" s="97"/>
      <c r="M19" s="97">
        <f>M17+K19+J19</f>
        <v>55.22595</v>
      </c>
      <c r="N19" s="99"/>
    </row>
    <row r="20" spans="1:14" s="71" customFormat="1" ht="12">
      <c r="A20" s="96" t="s">
        <v>3</v>
      </c>
      <c r="B20" s="97"/>
      <c r="C20" s="97">
        <v>0</v>
      </c>
      <c r="D20" s="97">
        <v>0.14</v>
      </c>
      <c r="E20" s="97"/>
      <c r="F20" s="97"/>
      <c r="G20" s="97"/>
      <c r="H20" s="97"/>
      <c r="I20" s="98"/>
      <c r="J20" s="97"/>
      <c r="K20" s="97"/>
      <c r="L20" s="97"/>
      <c r="M20" s="97"/>
      <c r="N20" s="99"/>
    </row>
    <row r="21" spans="1:14" s="71" customFormat="1" ht="12">
      <c r="A21" s="96"/>
      <c r="B21" s="97">
        <v>19.962999999999994</v>
      </c>
      <c r="C21" s="97"/>
      <c r="D21" s="96"/>
      <c r="E21" s="97">
        <f>(C20+C22)/2</f>
        <v>0</v>
      </c>
      <c r="F21" s="97">
        <f>(D20+D22)</f>
        <v>0.25</v>
      </c>
      <c r="G21" s="97">
        <f>E21*B21</f>
        <v>0</v>
      </c>
      <c r="H21" s="97">
        <f>F21*B21</f>
        <v>4.9907499999999985</v>
      </c>
      <c r="I21" s="100">
        <f>MIN(G21,H21)</f>
        <v>0</v>
      </c>
      <c r="J21" s="97"/>
      <c r="K21" s="97">
        <v>4.9907499999999985</v>
      </c>
      <c r="L21" s="97"/>
      <c r="M21" s="97">
        <f>M19+K21+J21</f>
        <v>60.216699999999996</v>
      </c>
      <c r="N21" s="99"/>
    </row>
    <row r="22" spans="1:14" s="71" customFormat="1" ht="12">
      <c r="A22" s="96" t="s">
        <v>112</v>
      </c>
      <c r="B22" s="97"/>
      <c r="C22" s="97">
        <v>0</v>
      </c>
      <c r="D22" s="97">
        <v>0.11</v>
      </c>
      <c r="E22" s="97"/>
      <c r="F22" s="97"/>
      <c r="G22" s="97"/>
      <c r="H22" s="97"/>
      <c r="I22" s="98"/>
      <c r="J22" s="97"/>
      <c r="K22" s="97"/>
      <c r="L22" s="97"/>
      <c r="M22" s="97"/>
      <c r="N22" s="99"/>
    </row>
    <row r="23" spans="1:14" s="71" customFormat="1" ht="12">
      <c r="A23" s="96"/>
      <c r="B23" s="97">
        <v>30.037000000000006</v>
      </c>
      <c r="C23" s="97"/>
      <c r="D23" s="96"/>
      <c r="E23" s="97">
        <f>(C22+C24)/2</f>
        <v>0</v>
      </c>
      <c r="F23" s="97">
        <f>(D22+D24)</f>
        <v>0.24</v>
      </c>
      <c r="G23" s="97">
        <f>E23*B23</f>
        <v>0</v>
      </c>
      <c r="H23" s="97">
        <f>F23*B23</f>
        <v>7.2088800000000015</v>
      </c>
      <c r="I23" s="100">
        <f>MIN(G23,H23)</f>
        <v>0</v>
      </c>
      <c r="J23" s="97"/>
      <c r="K23" s="97">
        <v>7.2088800000000015</v>
      </c>
      <c r="L23" s="97"/>
      <c r="M23" s="97">
        <f>M21+K23+J23</f>
        <v>67.42558</v>
      </c>
      <c r="N23" s="99"/>
    </row>
    <row r="24" spans="1:14" s="71" customFormat="1" ht="12">
      <c r="A24" s="96" t="s">
        <v>4</v>
      </c>
      <c r="B24" s="97"/>
      <c r="C24" s="97">
        <v>0</v>
      </c>
      <c r="D24" s="97">
        <v>0.13</v>
      </c>
      <c r="E24" s="97"/>
      <c r="F24" s="97"/>
      <c r="G24" s="97"/>
      <c r="H24" s="97"/>
      <c r="I24" s="98"/>
      <c r="J24" s="97"/>
      <c r="K24" s="97"/>
      <c r="L24" s="97"/>
      <c r="M24" s="97"/>
      <c r="N24" s="99"/>
    </row>
    <row r="25" spans="1:14" s="71" customFormat="1" ht="12">
      <c r="A25" s="96"/>
      <c r="B25" s="97">
        <v>35.434</v>
      </c>
      <c r="C25" s="97"/>
      <c r="D25" s="96"/>
      <c r="E25" s="97">
        <f>(C24+C26)/2</f>
        <v>0</v>
      </c>
      <c r="F25" s="97">
        <f>(D24+D26)</f>
        <v>0.2</v>
      </c>
      <c r="G25" s="97">
        <f>E25*B25</f>
        <v>0</v>
      </c>
      <c r="H25" s="97">
        <f>F25*B25</f>
        <v>7.0868</v>
      </c>
      <c r="I25" s="100">
        <f>MIN(G25,H25)</f>
        <v>0</v>
      </c>
      <c r="J25" s="97"/>
      <c r="K25" s="97">
        <v>7.0868</v>
      </c>
      <c r="L25" s="97"/>
      <c r="M25" s="97">
        <f>M23+K25+J25</f>
        <v>74.51238</v>
      </c>
      <c r="N25" s="99"/>
    </row>
    <row r="26" spans="1:14" s="71" customFormat="1" ht="12">
      <c r="A26" s="96" t="s">
        <v>113</v>
      </c>
      <c r="B26" s="97"/>
      <c r="C26" s="97">
        <v>0</v>
      </c>
      <c r="D26" s="97">
        <v>0.07</v>
      </c>
      <c r="E26" s="97"/>
      <c r="F26" s="97"/>
      <c r="G26" s="97"/>
      <c r="H26" s="97"/>
      <c r="I26" s="98"/>
      <c r="J26" s="97"/>
      <c r="K26" s="97"/>
      <c r="L26" s="97"/>
      <c r="M26" s="97"/>
      <c r="N26" s="99"/>
    </row>
    <row r="27" spans="1:14" s="71" customFormat="1" ht="12">
      <c r="A27" s="96"/>
      <c r="B27" s="97">
        <v>14.566000000000003</v>
      </c>
      <c r="C27" s="97"/>
      <c r="D27" s="96"/>
      <c r="E27" s="97">
        <f>(C26+C28)/2</f>
        <v>0.005</v>
      </c>
      <c r="F27" s="97">
        <f>(D26+D28)</f>
        <v>0.13</v>
      </c>
      <c r="G27" s="97">
        <f>E27*B27</f>
        <v>0.07283000000000002</v>
      </c>
      <c r="H27" s="97">
        <f>F27*B27</f>
        <v>1.8935800000000005</v>
      </c>
      <c r="I27" s="100">
        <f>MIN(G27,H27)</f>
        <v>0.07283000000000002</v>
      </c>
      <c r="J27" s="97"/>
      <c r="K27" s="97">
        <v>1.8207500000000005</v>
      </c>
      <c r="L27" s="97"/>
      <c r="M27" s="97">
        <f>M25+K27+J27</f>
        <v>76.33313</v>
      </c>
      <c r="N27" s="99"/>
    </row>
    <row r="28" spans="1:14" s="71" customFormat="1" ht="12">
      <c r="A28" s="96" t="s">
        <v>5</v>
      </c>
      <c r="B28" s="97"/>
      <c r="C28" s="97">
        <v>0.01</v>
      </c>
      <c r="D28" s="97">
        <v>0.06</v>
      </c>
      <c r="E28" s="97"/>
      <c r="F28" s="97"/>
      <c r="G28" s="97"/>
      <c r="H28" s="97"/>
      <c r="I28" s="98"/>
      <c r="J28" s="97"/>
      <c r="K28" s="97"/>
      <c r="L28" s="97"/>
      <c r="M28" s="97"/>
      <c r="N28" s="99"/>
    </row>
    <row r="29" spans="1:14" s="71" customFormat="1" ht="12">
      <c r="A29" s="96"/>
      <c r="B29" s="97">
        <v>50</v>
      </c>
      <c r="C29" s="97"/>
      <c r="D29" s="96"/>
      <c r="E29" s="97">
        <f>(C28+C30)/2</f>
        <v>0.030000000000000002</v>
      </c>
      <c r="F29" s="97">
        <f>(D28+D30)</f>
        <v>0.1</v>
      </c>
      <c r="G29" s="97">
        <f>E29*B29</f>
        <v>1.5000000000000002</v>
      </c>
      <c r="H29" s="97">
        <f>F29*B29</f>
        <v>5</v>
      </c>
      <c r="I29" s="100">
        <f>MIN(G29,H29)</f>
        <v>1.5000000000000002</v>
      </c>
      <c r="J29" s="97"/>
      <c r="K29" s="97">
        <v>3.5</v>
      </c>
      <c r="L29" s="97"/>
      <c r="M29" s="97">
        <f>M27+K29+J29</f>
        <v>79.83313</v>
      </c>
      <c r="N29" s="99"/>
    </row>
    <row r="30" spans="1:14" s="71" customFormat="1" ht="12">
      <c r="A30" s="96" t="s">
        <v>6</v>
      </c>
      <c r="B30" s="97"/>
      <c r="C30" s="97">
        <v>0.05</v>
      </c>
      <c r="D30" s="97">
        <v>0.04</v>
      </c>
      <c r="E30" s="97"/>
      <c r="F30" s="97"/>
      <c r="G30" s="97"/>
      <c r="H30" s="97"/>
      <c r="I30" s="98"/>
      <c r="J30" s="97"/>
      <c r="K30" s="97"/>
      <c r="L30" s="97"/>
      <c r="M30" s="97"/>
      <c r="N30" s="99"/>
    </row>
    <row r="31" spans="1:14" s="71" customFormat="1" ht="12">
      <c r="A31" s="96"/>
      <c r="B31" s="97">
        <v>35.36</v>
      </c>
      <c r="C31" s="97"/>
      <c r="D31" s="96"/>
      <c r="E31" s="97">
        <f>(C30+C32)/2</f>
        <v>0.060000000000000005</v>
      </c>
      <c r="F31" s="97">
        <f>(D30+D32)</f>
        <v>0.06</v>
      </c>
      <c r="G31" s="97">
        <f>E31*B31</f>
        <v>2.1216</v>
      </c>
      <c r="H31" s="97">
        <f>F31*B31</f>
        <v>2.1216</v>
      </c>
      <c r="I31" s="100">
        <f>H31</f>
        <v>2.1216</v>
      </c>
      <c r="J31" s="97"/>
      <c r="K31" s="97">
        <v>0</v>
      </c>
      <c r="L31" s="97"/>
      <c r="M31" s="97">
        <f>M29+K31+J31</f>
        <v>79.83313</v>
      </c>
      <c r="N31" s="99"/>
    </row>
    <row r="32" spans="1:14" s="71" customFormat="1" ht="12">
      <c r="A32" s="96" t="s">
        <v>114</v>
      </c>
      <c r="B32" s="97"/>
      <c r="C32" s="97">
        <v>0.07</v>
      </c>
      <c r="D32" s="97">
        <v>0.02</v>
      </c>
      <c r="E32" s="97"/>
      <c r="F32" s="97"/>
      <c r="G32" s="97"/>
      <c r="H32" s="97"/>
      <c r="I32" s="98"/>
      <c r="J32" s="97"/>
      <c r="K32" s="97"/>
      <c r="L32" s="97"/>
      <c r="M32" s="97"/>
      <c r="N32" s="99"/>
    </row>
    <row r="33" spans="1:14" s="71" customFormat="1" ht="12">
      <c r="A33" s="96"/>
      <c r="B33" s="97">
        <v>14.64</v>
      </c>
      <c r="C33" s="97"/>
      <c r="D33" s="96"/>
      <c r="E33" s="97">
        <f>(C32+C34)/2</f>
        <v>0.125</v>
      </c>
      <c r="F33" s="97">
        <f>(D32+D34)</f>
        <v>0.04</v>
      </c>
      <c r="G33" s="97">
        <f>E33*B33</f>
        <v>1.83</v>
      </c>
      <c r="H33" s="97">
        <f>F33*B33</f>
        <v>0.5856</v>
      </c>
      <c r="I33" s="100">
        <f>MIN(G33,H33)</f>
        <v>0.5856</v>
      </c>
      <c r="J33" s="97">
        <v>-1.2444000000000002</v>
      </c>
      <c r="K33" s="97"/>
      <c r="L33" s="97"/>
      <c r="M33" s="97">
        <f>M31+K33+J33</f>
        <v>78.58873</v>
      </c>
      <c r="N33" s="99"/>
    </row>
    <row r="34" spans="1:14" s="71" customFormat="1" ht="12">
      <c r="A34" s="96" t="s">
        <v>7</v>
      </c>
      <c r="B34" s="97"/>
      <c r="C34" s="97">
        <v>0.18</v>
      </c>
      <c r="D34" s="97">
        <v>0.02</v>
      </c>
      <c r="E34" s="97"/>
      <c r="F34" s="97"/>
      <c r="G34" s="97"/>
      <c r="H34" s="97"/>
      <c r="I34" s="98"/>
      <c r="J34" s="97"/>
      <c r="K34" s="97"/>
      <c r="L34" s="97"/>
      <c r="M34" s="97"/>
      <c r="N34" s="99"/>
    </row>
    <row r="35" spans="1:14" s="71" customFormat="1" ht="12">
      <c r="A35" s="96"/>
      <c r="B35" s="97">
        <v>8.475999999999999</v>
      </c>
      <c r="C35" s="97"/>
      <c r="D35" s="96"/>
      <c r="E35" s="97">
        <f>(C34+C36)/2</f>
        <v>0.215</v>
      </c>
      <c r="F35" s="97">
        <f>(D34+D36)</f>
        <v>0.05</v>
      </c>
      <c r="G35" s="97">
        <f>E35*B35</f>
        <v>1.8223399999999998</v>
      </c>
      <c r="H35" s="97">
        <f>F35*B35</f>
        <v>0.42379999999999995</v>
      </c>
      <c r="I35" s="100">
        <f>MIN(G35,H35)</f>
        <v>0.42379999999999995</v>
      </c>
      <c r="J35" s="97">
        <v>-1.39854</v>
      </c>
      <c r="K35" s="97"/>
      <c r="L35" s="97"/>
      <c r="M35" s="97">
        <f>M33+K35+J35</f>
        <v>77.19019</v>
      </c>
      <c r="N35" s="99"/>
    </row>
    <row r="36" spans="1:14" s="71" customFormat="1" ht="12">
      <c r="A36" s="96" t="s">
        <v>115</v>
      </c>
      <c r="B36" s="97"/>
      <c r="C36" s="97">
        <v>0.25</v>
      </c>
      <c r="D36" s="97">
        <v>0.03</v>
      </c>
      <c r="E36" s="97"/>
      <c r="F36" s="97"/>
      <c r="G36" s="97"/>
      <c r="H36" s="97"/>
      <c r="I36" s="98"/>
      <c r="J36" s="97"/>
      <c r="K36" s="97"/>
      <c r="L36" s="97"/>
      <c r="M36" s="97"/>
      <c r="N36" s="99"/>
    </row>
    <row r="37" spans="1:14" s="71" customFormat="1" ht="12">
      <c r="A37" s="96"/>
      <c r="B37" s="97">
        <v>34.07</v>
      </c>
      <c r="C37" s="97"/>
      <c r="D37" s="96"/>
      <c r="E37" s="97">
        <f>(C36+C38)/2</f>
        <v>0.18</v>
      </c>
      <c r="F37" s="97">
        <f>(D36+D38)</f>
        <v>0.13</v>
      </c>
      <c r="G37" s="97">
        <f>E37*B37</f>
        <v>6.1326</v>
      </c>
      <c r="H37" s="97">
        <f>F37*B37</f>
        <v>4.4291</v>
      </c>
      <c r="I37" s="100">
        <f>MIN(G37,H37)</f>
        <v>4.4291</v>
      </c>
      <c r="J37" s="97">
        <v>-1.7035</v>
      </c>
      <c r="K37" s="97"/>
      <c r="L37" s="97"/>
      <c r="M37" s="97">
        <f>M35+K37+J37</f>
        <v>75.48669</v>
      </c>
      <c r="N37" s="99"/>
    </row>
    <row r="38" spans="1:14" s="71" customFormat="1" ht="12">
      <c r="A38" s="96" t="s">
        <v>116</v>
      </c>
      <c r="B38" s="97"/>
      <c r="C38" s="97">
        <v>0.11</v>
      </c>
      <c r="D38" s="97">
        <v>0.1</v>
      </c>
      <c r="E38" s="97"/>
      <c r="F38" s="97"/>
      <c r="G38" s="97"/>
      <c r="H38" s="97"/>
      <c r="I38" s="98"/>
      <c r="J38" s="97"/>
      <c r="K38" s="97"/>
      <c r="L38" s="97"/>
      <c r="M38" s="97"/>
      <c r="N38" s="99"/>
    </row>
    <row r="39" spans="1:14" s="71" customFormat="1" ht="12">
      <c r="A39" s="96"/>
      <c r="B39" s="97">
        <v>7.454000000000008</v>
      </c>
      <c r="C39" s="97"/>
      <c r="D39" s="96"/>
      <c r="E39" s="97">
        <f>(C38+C40)/2</f>
        <v>0.11</v>
      </c>
      <c r="F39" s="97">
        <f>(D38+D40)</f>
        <v>0.19</v>
      </c>
      <c r="G39" s="97">
        <f>E39*B39</f>
        <v>0.8199400000000009</v>
      </c>
      <c r="H39" s="97">
        <f>F39*B39</f>
        <v>1.4162600000000014</v>
      </c>
      <c r="I39" s="100">
        <f>MIN(G39,H39)</f>
        <v>0.8199400000000009</v>
      </c>
      <c r="J39" s="97"/>
      <c r="K39" s="97">
        <v>0.5963200000000005</v>
      </c>
      <c r="L39" s="97"/>
      <c r="M39" s="97">
        <f>M37+K39+J39</f>
        <v>76.08301</v>
      </c>
      <c r="N39" s="99"/>
    </row>
    <row r="40" spans="1:14" s="71" customFormat="1" ht="12">
      <c r="A40" s="96" t="s">
        <v>8</v>
      </c>
      <c r="B40" s="97"/>
      <c r="C40" s="97">
        <v>0.11</v>
      </c>
      <c r="D40" s="97">
        <v>0.09</v>
      </c>
      <c r="E40" s="97"/>
      <c r="F40" s="97"/>
      <c r="G40" s="97"/>
      <c r="H40" s="97"/>
      <c r="I40" s="98"/>
      <c r="J40" s="97"/>
      <c r="K40" s="97"/>
      <c r="L40" s="97"/>
      <c r="M40" s="97"/>
      <c r="N40" s="99"/>
    </row>
    <row r="41" spans="1:14" s="71" customFormat="1" ht="12">
      <c r="A41" s="96"/>
      <c r="B41" s="97">
        <v>9.435</v>
      </c>
      <c r="C41" s="97"/>
      <c r="D41" s="96"/>
      <c r="E41" s="97">
        <f>(C40+C42)/2</f>
        <v>0.11</v>
      </c>
      <c r="F41" s="97">
        <f>(D40+D42)</f>
        <v>0.16999999999999998</v>
      </c>
      <c r="G41" s="97">
        <f>E41*B41</f>
        <v>1.0378500000000002</v>
      </c>
      <c r="H41" s="97">
        <f>F41*B41</f>
        <v>1.60395</v>
      </c>
      <c r="I41" s="100">
        <f>MIN(G41,H41)</f>
        <v>1.0378500000000002</v>
      </c>
      <c r="J41" s="97"/>
      <c r="K41" s="97">
        <v>0.5660999999999998</v>
      </c>
      <c r="L41" s="97"/>
      <c r="M41" s="97">
        <f>M39+K41+J41</f>
        <v>76.64911000000001</v>
      </c>
      <c r="N41" s="99"/>
    </row>
    <row r="42" spans="1:14" s="71" customFormat="1" ht="12">
      <c r="A42" s="96" t="s">
        <v>117</v>
      </c>
      <c r="B42" s="97"/>
      <c r="C42" s="97">
        <v>0.11</v>
      </c>
      <c r="D42" s="97">
        <v>0.08</v>
      </c>
      <c r="E42" s="97"/>
      <c r="F42" s="97"/>
      <c r="G42" s="97"/>
      <c r="H42" s="97"/>
      <c r="I42" s="98"/>
      <c r="J42" s="97"/>
      <c r="K42" s="97"/>
      <c r="L42" s="97"/>
      <c r="M42" s="97"/>
      <c r="N42" s="99"/>
    </row>
    <row r="43" spans="1:14" s="71" customFormat="1" ht="12">
      <c r="A43" s="96"/>
      <c r="B43" s="97">
        <v>38.45</v>
      </c>
      <c r="C43" s="97"/>
      <c r="D43" s="96"/>
      <c r="E43" s="97">
        <f>(C42+C44)/2</f>
        <v>0.095</v>
      </c>
      <c r="F43" s="97">
        <f>(D42+D44)</f>
        <v>0.1</v>
      </c>
      <c r="G43" s="97">
        <f>E43*B43</f>
        <v>3.65275</v>
      </c>
      <c r="H43" s="97">
        <f>F43*B43</f>
        <v>3.8450000000000006</v>
      </c>
      <c r="I43" s="100">
        <f>MIN(G43,H43)</f>
        <v>3.65275</v>
      </c>
      <c r="J43" s="97"/>
      <c r="K43" s="97">
        <v>0.19225000000000048</v>
      </c>
      <c r="L43" s="97"/>
      <c r="M43" s="97">
        <f>M41+K43+J43</f>
        <v>76.84136000000001</v>
      </c>
      <c r="N43" s="99"/>
    </row>
    <row r="44" spans="1:14" s="71" customFormat="1" ht="12">
      <c r="A44" s="96" t="s">
        <v>118</v>
      </c>
      <c r="B44" s="97"/>
      <c r="C44" s="97">
        <v>0.08</v>
      </c>
      <c r="D44" s="97">
        <v>0.02</v>
      </c>
      <c r="E44" s="97"/>
      <c r="F44" s="97"/>
      <c r="G44" s="97"/>
      <c r="H44" s="97"/>
      <c r="I44" s="98"/>
      <c r="J44" s="97"/>
      <c r="K44" s="97"/>
      <c r="L44" s="97"/>
      <c r="M44" s="97"/>
      <c r="N44" s="99"/>
    </row>
    <row r="45" spans="1:14" s="71" customFormat="1" ht="12">
      <c r="A45" s="96"/>
      <c r="B45" s="97">
        <v>2.115000000000009</v>
      </c>
      <c r="C45" s="97"/>
      <c r="D45" s="96"/>
      <c r="E45" s="97">
        <f>(C44+C46)/2</f>
        <v>0.07500000000000001</v>
      </c>
      <c r="F45" s="97">
        <f>(D44+D46)</f>
        <v>0.04</v>
      </c>
      <c r="G45" s="97">
        <f>E45*B45</f>
        <v>0.1586250000000007</v>
      </c>
      <c r="H45" s="97">
        <f>F45*B45</f>
        <v>0.08460000000000037</v>
      </c>
      <c r="I45" s="100">
        <f>MIN(G45,H45)</f>
        <v>0.08460000000000037</v>
      </c>
      <c r="J45" s="97">
        <v>-0.07402500000000034</v>
      </c>
      <c r="K45" s="97"/>
      <c r="L45" s="97"/>
      <c r="M45" s="97">
        <f>M43+K45+J45</f>
        <v>76.767335</v>
      </c>
      <c r="N45" s="99"/>
    </row>
    <row r="46" spans="1:14" s="71" customFormat="1" ht="12">
      <c r="A46" s="96" t="s">
        <v>9</v>
      </c>
      <c r="B46" s="97"/>
      <c r="C46" s="97">
        <v>0.07</v>
      </c>
      <c r="D46" s="97">
        <v>0.02</v>
      </c>
      <c r="E46" s="97"/>
      <c r="F46" s="97"/>
      <c r="G46" s="97"/>
      <c r="H46" s="97"/>
      <c r="I46" s="98"/>
      <c r="J46" s="97"/>
      <c r="K46" s="97"/>
      <c r="L46" s="97"/>
      <c r="M46" s="97"/>
      <c r="N46" s="99"/>
    </row>
    <row r="47" spans="1:14" s="71" customFormat="1" ht="12">
      <c r="A47" s="96"/>
      <c r="B47" s="97">
        <v>16.577999999999975</v>
      </c>
      <c r="C47" s="97"/>
      <c r="D47" s="96"/>
      <c r="E47" s="97">
        <f>(C46+C48)/2</f>
        <v>0.045000000000000005</v>
      </c>
      <c r="F47" s="97">
        <f>(D46+D48)</f>
        <v>0.02999999999999998</v>
      </c>
      <c r="G47" s="97">
        <f>E47*B47</f>
        <v>0.746009999999999</v>
      </c>
      <c r="H47" s="97">
        <f>F47*B47</f>
        <v>0.49733999999999895</v>
      </c>
      <c r="I47" s="100">
        <f>MIN(G47,H47)</f>
        <v>0.49733999999999895</v>
      </c>
      <c r="J47" s="97">
        <v>-0.24867</v>
      </c>
      <c r="K47" s="97"/>
      <c r="L47" s="97"/>
      <c r="M47" s="97">
        <f>M45+K47+J47</f>
        <v>76.518665</v>
      </c>
      <c r="N47" s="99"/>
    </row>
    <row r="48" spans="1:14" s="71" customFormat="1" ht="12">
      <c r="A48" s="96" t="s">
        <v>119</v>
      </c>
      <c r="B48" s="97"/>
      <c r="C48" s="97">
        <v>0.02</v>
      </c>
      <c r="D48" s="97">
        <v>0.009999999999999981</v>
      </c>
      <c r="E48" s="97"/>
      <c r="F48" s="97"/>
      <c r="G48" s="97"/>
      <c r="H48" s="97"/>
      <c r="I48" s="98"/>
      <c r="J48" s="97"/>
      <c r="K48" s="97"/>
      <c r="L48" s="97"/>
      <c r="M48" s="97"/>
      <c r="N48" s="99"/>
    </row>
    <row r="49" spans="1:14" s="71" customFormat="1" ht="12">
      <c r="A49" s="96"/>
      <c r="B49" s="97">
        <v>20</v>
      </c>
      <c r="C49" s="97"/>
      <c r="D49" s="96"/>
      <c r="E49" s="97">
        <f>(C48+C50)/2</f>
        <v>0.03</v>
      </c>
      <c r="F49" s="97">
        <f>(D48+D50)</f>
        <v>0.04999999999999998</v>
      </c>
      <c r="G49" s="97">
        <f>E49*B49</f>
        <v>0.6</v>
      </c>
      <c r="H49" s="97">
        <f>F49*B49</f>
        <v>0.9999999999999997</v>
      </c>
      <c r="I49" s="100">
        <f>MIN(G49,H49)</f>
        <v>0.6</v>
      </c>
      <c r="J49" s="97"/>
      <c r="K49" s="97">
        <v>0.4</v>
      </c>
      <c r="L49" s="97"/>
      <c r="M49" s="97">
        <f>M47+K49+J49</f>
        <v>76.918665</v>
      </c>
      <c r="N49" s="99"/>
    </row>
    <row r="50" spans="1:14" s="71" customFormat="1" ht="12">
      <c r="A50" s="96" t="s">
        <v>120</v>
      </c>
      <c r="B50" s="97"/>
      <c r="C50" s="97">
        <v>0.04</v>
      </c>
      <c r="D50" s="97">
        <v>0.04</v>
      </c>
      <c r="E50" s="97"/>
      <c r="F50" s="97"/>
      <c r="G50" s="97"/>
      <c r="H50" s="97"/>
      <c r="I50" s="98"/>
      <c r="J50" s="97"/>
      <c r="K50" s="97"/>
      <c r="L50" s="97"/>
      <c r="M50" s="97"/>
      <c r="N50" s="99"/>
    </row>
    <row r="51" spans="1:14" s="71" customFormat="1" ht="12">
      <c r="A51" s="96"/>
      <c r="B51" s="97">
        <v>13.422000000000025</v>
      </c>
      <c r="C51" s="97"/>
      <c r="D51" s="96"/>
      <c r="E51" s="97">
        <f>(C50+C52)/2</f>
        <v>0.03</v>
      </c>
      <c r="F51" s="97">
        <f>(D50+D52)</f>
        <v>0.07</v>
      </c>
      <c r="G51" s="97">
        <f>E51*B51</f>
        <v>0.40266000000000074</v>
      </c>
      <c r="H51" s="97">
        <f>F51*B51</f>
        <v>0.9395400000000018</v>
      </c>
      <c r="I51" s="100">
        <f>MIN(G51,H51)</f>
        <v>0.40266000000000074</v>
      </c>
      <c r="J51" s="97"/>
      <c r="K51" s="97">
        <v>0.5368800000000011</v>
      </c>
      <c r="L51" s="97"/>
      <c r="M51" s="97">
        <f>M49+K51+J51</f>
        <v>77.455545</v>
      </c>
      <c r="N51" s="99"/>
    </row>
    <row r="52" spans="1:14" s="71" customFormat="1" ht="12">
      <c r="A52" s="96" t="s">
        <v>10</v>
      </c>
      <c r="B52" s="97"/>
      <c r="C52" s="97">
        <v>0.02</v>
      </c>
      <c r="D52" s="97">
        <v>0.03</v>
      </c>
      <c r="E52" s="97"/>
      <c r="F52" s="97"/>
      <c r="G52" s="97"/>
      <c r="H52" s="97"/>
      <c r="I52" s="98"/>
      <c r="J52" s="97"/>
      <c r="K52" s="97"/>
      <c r="L52" s="97"/>
      <c r="M52" s="97"/>
      <c r="N52" s="99"/>
    </row>
    <row r="53" spans="1:14" s="71" customFormat="1" ht="12">
      <c r="A53" s="96"/>
      <c r="B53" s="97">
        <v>150</v>
      </c>
      <c r="C53" s="97"/>
      <c r="D53" s="96"/>
      <c r="E53" s="97">
        <f>(C52+C54)/2</f>
        <v>0.01</v>
      </c>
      <c r="F53" s="97">
        <f>(D52+D54)</f>
        <v>0.06</v>
      </c>
      <c r="G53" s="97">
        <f>E53*B53</f>
        <v>1.5</v>
      </c>
      <c r="H53" s="97">
        <f>F53*B53</f>
        <v>9</v>
      </c>
      <c r="I53" s="100">
        <f>MIN(G53,H53)</f>
        <v>1.5</v>
      </c>
      <c r="J53" s="97"/>
      <c r="K53" s="97">
        <v>7.5</v>
      </c>
      <c r="L53" s="97"/>
      <c r="M53" s="97">
        <f>M51+K53+J53</f>
        <v>84.955545</v>
      </c>
      <c r="N53" s="99"/>
    </row>
    <row r="54" spans="1:14" s="71" customFormat="1" ht="12">
      <c r="A54" s="96" t="s">
        <v>11</v>
      </c>
      <c r="B54" s="97"/>
      <c r="C54" s="97">
        <v>0</v>
      </c>
      <c r="D54" s="97">
        <v>0.03</v>
      </c>
      <c r="E54" s="97"/>
      <c r="F54" s="97"/>
      <c r="G54" s="97"/>
      <c r="H54" s="97"/>
      <c r="I54" s="98"/>
      <c r="J54" s="97"/>
      <c r="K54" s="97"/>
      <c r="L54" s="97"/>
      <c r="M54" s="97"/>
      <c r="N54" s="99"/>
    </row>
    <row r="55" spans="1:14" s="71" customFormat="1" ht="12">
      <c r="A55" s="96"/>
      <c r="B55" s="97">
        <v>37.845</v>
      </c>
      <c r="C55" s="97"/>
      <c r="D55" s="96"/>
      <c r="E55" s="97">
        <f>(C54+C56)/2</f>
        <v>0</v>
      </c>
      <c r="F55" s="97">
        <f>(D54+D56)</f>
        <v>0.05</v>
      </c>
      <c r="G55" s="97">
        <f>E55*B55</f>
        <v>0</v>
      </c>
      <c r="H55" s="97">
        <f>F55*B55</f>
        <v>1.89225</v>
      </c>
      <c r="I55" s="100">
        <f>MIN(G55,H55)</f>
        <v>0</v>
      </c>
      <c r="J55" s="97"/>
      <c r="K55" s="97">
        <v>1.89225</v>
      </c>
      <c r="L55" s="97"/>
      <c r="M55" s="97">
        <f>M53+K55+J55</f>
        <v>86.847795</v>
      </c>
      <c r="N55" s="99"/>
    </row>
    <row r="56" spans="1:14" s="71" customFormat="1" ht="12">
      <c r="A56" s="96" t="s">
        <v>121</v>
      </c>
      <c r="B56" s="97"/>
      <c r="C56" s="97">
        <v>0</v>
      </c>
      <c r="D56" s="97">
        <v>0.02</v>
      </c>
      <c r="E56" s="97"/>
      <c r="F56" s="97"/>
      <c r="G56" s="97"/>
      <c r="H56" s="97"/>
      <c r="I56" s="98"/>
      <c r="J56" s="97"/>
      <c r="K56" s="97"/>
      <c r="L56" s="97"/>
      <c r="M56" s="97"/>
      <c r="N56" s="99"/>
    </row>
    <row r="57" spans="1:14" s="71" customFormat="1" ht="12">
      <c r="A57" s="96"/>
      <c r="B57" s="97">
        <v>12.155</v>
      </c>
      <c r="C57" s="97"/>
      <c r="D57" s="96"/>
      <c r="E57" s="97">
        <f>(C56+C58)/2</f>
        <v>0</v>
      </c>
      <c r="F57" s="97">
        <f>(D56+D58)</f>
        <v>0.06</v>
      </c>
      <c r="G57" s="97">
        <f>E57*B57</f>
        <v>0</v>
      </c>
      <c r="H57" s="97">
        <f>F57*B57</f>
        <v>0.7293</v>
      </c>
      <c r="I57" s="100">
        <f>MIN(G57,H57)</f>
        <v>0</v>
      </c>
      <c r="J57" s="97"/>
      <c r="K57" s="97">
        <v>0.7293</v>
      </c>
      <c r="L57" s="97"/>
      <c r="M57" s="97">
        <f>M55+K57+J57</f>
        <v>87.577095</v>
      </c>
      <c r="N57" s="99"/>
    </row>
    <row r="58" spans="1:14" s="71" customFormat="1" ht="12">
      <c r="A58" s="96" t="s">
        <v>12</v>
      </c>
      <c r="B58" s="97"/>
      <c r="C58" s="97">
        <v>0</v>
      </c>
      <c r="D58" s="97">
        <v>0.04</v>
      </c>
      <c r="E58" s="97"/>
      <c r="F58" s="97"/>
      <c r="G58" s="97"/>
      <c r="H58" s="97"/>
      <c r="I58" s="98"/>
      <c r="J58" s="97"/>
      <c r="K58" s="97"/>
      <c r="L58" s="97"/>
      <c r="M58" s="97"/>
      <c r="N58" s="99"/>
    </row>
    <row r="59" spans="1:14" s="71" customFormat="1" ht="12">
      <c r="A59" s="96"/>
      <c r="B59" s="97">
        <v>50</v>
      </c>
      <c r="C59" s="97"/>
      <c r="D59" s="96"/>
      <c r="E59" s="97">
        <f>(C58+C60)/2</f>
        <v>0</v>
      </c>
      <c r="F59" s="97">
        <f>(D58+D60)</f>
        <v>0.05</v>
      </c>
      <c r="G59" s="97">
        <f>E59*B59</f>
        <v>0</v>
      </c>
      <c r="H59" s="97">
        <f>F59*B59</f>
        <v>2.5</v>
      </c>
      <c r="I59" s="100">
        <f>MIN(G59,H59)</f>
        <v>0</v>
      </c>
      <c r="J59" s="97"/>
      <c r="K59" s="97">
        <v>2.5</v>
      </c>
      <c r="L59" s="97"/>
      <c r="M59" s="97">
        <f>M57+K59+J59</f>
        <v>90.077095</v>
      </c>
      <c r="N59" s="99"/>
    </row>
    <row r="60" spans="1:14" s="71" customFormat="1" ht="12">
      <c r="A60" s="96" t="s">
        <v>122</v>
      </c>
      <c r="B60" s="97"/>
      <c r="C60" s="97">
        <v>0</v>
      </c>
      <c r="D60" s="97">
        <v>0.01</v>
      </c>
      <c r="E60" s="97"/>
      <c r="F60" s="97"/>
      <c r="G60" s="97"/>
      <c r="H60" s="97"/>
      <c r="I60" s="98"/>
      <c r="J60" s="97"/>
      <c r="K60" s="97"/>
      <c r="L60" s="97"/>
      <c r="M60" s="97"/>
      <c r="N60" s="99"/>
    </row>
    <row r="61" spans="1:14" s="71" customFormat="1" ht="12">
      <c r="A61" s="96"/>
      <c r="B61" s="97">
        <v>27.774</v>
      </c>
      <c r="C61" s="97"/>
      <c r="D61" s="96"/>
      <c r="E61" s="97">
        <f>(C60+C62)/2</f>
        <v>0.005</v>
      </c>
      <c r="F61" s="97">
        <f>(D60+D62)</f>
        <v>0.03</v>
      </c>
      <c r="G61" s="97">
        <f>E61*B61</f>
        <v>0.13887000000000002</v>
      </c>
      <c r="H61" s="97">
        <f>F61*B61</f>
        <v>0.83322</v>
      </c>
      <c r="I61" s="100">
        <f>MIN(G61,H61)</f>
        <v>0.13887000000000002</v>
      </c>
      <c r="J61" s="97"/>
      <c r="K61" s="97">
        <v>0.6943499999999999</v>
      </c>
      <c r="L61" s="97"/>
      <c r="M61" s="97">
        <f>M59+K61+J61</f>
        <v>90.771445</v>
      </c>
      <c r="N61" s="99"/>
    </row>
    <row r="62" spans="1:14" s="71" customFormat="1" ht="12">
      <c r="A62" s="96" t="s">
        <v>123</v>
      </c>
      <c r="B62" s="97"/>
      <c r="C62" s="97">
        <v>0.01</v>
      </c>
      <c r="D62" s="97">
        <v>0.02</v>
      </c>
      <c r="E62" s="97"/>
      <c r="F62" s="97"/>
      <c r="G62" s="97"/>
      <c r="H62" s="97"/>
      <c r="I62" s="98"/>
      <c r="J62" s="97"/>
      <c r="K62" s="97"/>
      <c r="L62" s="97"/>
      <c r="M62" s="97"/>
      <c r="N62" s="99"/>
    </row>
    <row r="63" spans="1:14" s="71" customFormat="1" ht="12">
      <c r="A63" s="96"/>
      <c r="B63" s="97">
        <v>22.226</v>
      </c>
      <c r="C63" s="97"/>
      <c r="D63" s="96"/>
      <c r="E63" s="97">
        <f>(C62+C64)/2</f>
        <v>0.030000000000000002</v>
      </c>
      <c r="F63" s="97">
        <f>(D62+D64)</f>
        <v>0.04</v>
      </c>
      <c r="G63" s="97">
        <f>E63*B63</f>
        <v>0.66678</v>
      </c>
      <c r="H63" s="97">
        <f>F63*B63</f>
        <v>0.8890399999999999</v>
      </c>
      <c r="I63" s="100">
        <f>MIN(G63,H63)</f>
        <v>0.66678</v>
      </c>
      <c r="J63" s="97"/>
      <c r="K63" s="97">
        <v>0.2222599999999999</v>
      </c>
      <c r="L63" s="97"/>
      <c r="M63" s="97">
        <f>M61+K63+J63</f>
        <v>90.993705</v>
      </c>
      <c r="N63" s="99"/>
    </row>
    <row r="64" spans="1:14" s="71" customFormat="1" ht="12">
      <c r="A64" s="96" t="s">
        <v>124</v>
      </c>
      <c r="B64" s="97"/>
      <c r="C64" s="97">
        <v>0.05</v>
      </c>
      <c r="D64" s="97">
        <v>0.02</v>
      </c>
      <c r="E64" s="97"/>
      <c r="F64" s="97"/>
      <c r="G64" s="97"/>
      <c r="H64" s="97"/>
      <c r="I64" s="98"/>
      <c r="J64" s="97"/>
      <c r="K64" s="97"/>
      <c r="L64" s="97"/>
      <c r="M64" s="97"/>
      <c r="N64" s="99"/>
    </row>
    <row r="65" spans="1:14" s="71" customFormat="1" ht="12">
      <c r="A65" s="96"/>
      <c r="B65" s="97">
        <v>50</v>
      </c>
      <c r="C65" s="97"/>
      <c r="D65" s="96"/>
      <c r="E65" s="97">
        <f>(C64+C66)/2</f>
        <v>0.025</v>
      </c>
      <c r="F65" s="97">
        <f>(D64+D66)</f>
        <v>0.03</v>
      </c>
      <c r="G65" s="97">
        <f>E65*B65</f>
        <v>1.25</v>
      </c>
      <c r="H65" s="97">
        <f>F65*B65</f>
        <v>1.5</v>
      </c>
      <c r="I65" s="100">
        <f>MIN(G65,H65)</f>
        <v>1.25</v>
      </c>
      <c r="J65" s="97"/>
      <c r="K65" s="97">
        <v>0.25</v>
      </c>
      <c r="L65" s="97"/>
      <c r="M65" s="97">
        <f>M63+K65+J65</f>
        <v>91.243705</v>
      </c>
      <c r="N65" s="99"/>
    </row>
    <row r="66" spans="1:14" s="71" customFormat="1" ht="12">
      <c r="A66" s="96" t="s">
        <v>125</v>
      </c>
      <c r="B66" s="97"/>
      <c r="C66" s="97">
        <v>0</v>
      </c>
      <c r="D66" s="97">
        <v>0.01</v>
      </c>
      <c r="E66" s="97"/>
      <c r="F66" s="97"/>
      <c r="G66" s="97"/>
      <c r="H66" s="97"/>
      <c r="I66" s="98"/>
      <c r="J66" s="97"/>
      <c r="K66" s="97"/>
      <c r="L66" s="97"/>
      <c r="M66" s="97"/>
      <c r="N66" s="99"/>
    </row>
    <row r="67" spans="1:14" s="71" customFormat="1" ht="12">
      <c r="A67" s="96"/>
      <c r="B67" s="97">
        <v>17.638000000000034</v>
      </c>
      <c r="C67" s="97"/>
      <c r="D67" s="96"/>
      <c r="E67" s="97">
        <f>(C66+C68)/2</f>
        <v>0.145</v>
      </c>
      <c r="F67" s="97">
        <f>(D66+D68)</f>
        <v>0.01</v>
      </c>
      <c r="G67" s="97">
        <f>E67*B67</f>
        <v>2.5575100000000046</v>
      </c>
      <c r="H67" s="97">
        <f>F67*B67</f>
        <v>0.17638000000000034</v>
      </c>
      <c r="I67" s="100">
        <f>MIN(G67,H67)</f>
        <v>0.17638000000000034</v>
      </c>
      <c r="J67" s="97">
        <v>-2.381130000000004</v>
      </c>
      <c r="K67" s="97"/>
      <c r="L67" s="97"/>
      <c r="M67" s="97">
        <f>M65+K67+J67</f>
        <v>88.862575</v>
      </c>
      <c r="N67" s="99"/>
    </row>
    <row r="68" spans="1:14" s="71" customFormat="1" ht="12">
      <c r="A68" s="96" t="s">
        <v>126</v>
      </c>
      <c r="B68" s="97"/>
      <c r="C68" s="97">
        <v>0.29</v>
      </c>
      <c r="D68" s="97">
        <v>0</v>
      </c>
      <c r="E68" s="97"/>
      <c r="F68" s="97"/>
      <c r="G68" s="97"/>
      <c r="H68" s="97"/>
      <c r="I68" s="98"/>
      <c r="J68" s="97"/>
      <c r="K68" s="97"/>
      <c r="L68" s="97"/>
      <c r="M68" s="97"/>
      <c r="N68" s="99"/>
    </row>
    <row r="69" spans="1:14" s="71" customFormat="1" ht="12">
      <c r="A69" s="96"/>
      <c r="B69" s="97">
        <v>32.361999999999966</v>
      </c>
      <c r="C69" s="97"/>
      <c r="D69" s="96"/>
      <c r="E69" s="97">
        <f>(C68+C70)/2</f>
        <v>0.42999999999999994</v>
      </c>
      <c r="F69" s="97">
        <f>(D68+D70)</f>
        <v>0</v>
      </c>
      <c r="G69" s="97">
        <f>E69*B69</f>
        <v>13.915659999999983</v>
      </c>
      <c r="H69" s="97">
        <f>F69*B69</f>
        <v>0</v>
      </c>
      <c r="I69" s="100">
        <f>MIN(G69,H69)</f>
        <v>0</v>
      </c>
      <c r="J69" s="97">
        <v>-13.915659999999983</v>
      </c>
      <c r="K69" s="97"/>
      <c r="L69" s="97"/>
      <c r="M69" s="97">
        <f>M67+K69+J69</f>
        <v>74.94691500000002</v>
      </c>
      <c r="N69" s="99"/>
    </row>
    <row r="70" spans="1:14" s="71" customFormat="1" ht="12">
      <c r="A70" s="96" t="s">
        <v>127</v>
      </c>
      <c r="B70" s="97"/>
      <c r="C70" s="97">
        <v>0.57</v>
      </c>
      <c r="D70" s="97">
        <v>0</v>
      </c>
      <c r="E70" s="97"/>
      <c r="F70" s="97"/>
      <c r="G70" s="97"/>
      <c r="H70" s="97"/>
      <c r="I70" s="98"/>
      <c r="J70" s="97"/>
      <c r="K70" s="97"/>
      <c r="L70" s="97"/>
      <c r="M70" s="97"/>
      <c r="N70" s="99"/>
    </row>
    <row r="71" spans="1:14" s="71" customFormat="1" ht="12">
      <c r="A71" s="96"/>
      <c r="B71" s="97">
        <v>50</v>
      </c>
      <c r="C71" s="97"/>
      <c r="D71" s="96"/>
      <c r="E71" s="97">
        <f>(C70+C72)/2</f>
        <v>0.285</v>
      </c>
      <c r="F71" s="97">
        <f>(D70+D72)</f>
        <v>0.02</v>
      </c>
      <c r="G71" s="97">
        <f>E71*B71</f>
        <v>14.249999999999998</v>
      </c>
      <c r="H71" s="97">
        <f>F71*B71</f>
        <v>1</v>
      </c>
      <c r="I71" s="100">
        <f>MIN(G71,H71)</f>
        <v>1</v>
      </c>
      <c r="J71" s="97">
        <v>-13.25</v>
      </c>
      <c r="K71" s="97"/>
      <c r="L71" s="97"/>
      <c r="M71" s="97">
        <f>M69+K71+J71</f>
        <v>61.69691500000002</v>
      </c>
      <c r="N71" s="99"/>
    </row>
    <row r="72" spans="1:14" s="71" customFormat="1" ht="12">
      <c r="A72" s="96" t="s">
        <v>128</v>
      </c>
      <c r="B72" s="97"/>
      <c r="C72" s="97">
        <v>0</v>
      </c>
      <c r="D72" s="97">
        <v>0.02</v>
      </c>
      <c r="E72" s="97"/>
      <c r="F72" s="97"/>
      <c r="G72" s="97"/>
      <c r="H72" s="97"/>
      <c r="I72" s="98"/>
      <c r="J72" s="97"/>
      <c r="K72" s="97"/>
      <c r="L72" s="97"/>
      <c r="M72" s="97"/>
      <c r="N72" s="99"/>
    </row>
    <row r="73" spans="1:14" s="71" customFormat="1" ht="12">
      <c r="A73" s="96"/>
      <c r="B73" s="97">
        <v>47.47900000000004</v>
      </c>
      <c r="C73" s="97"/>
      <c r="D73" s="96"/>
      <c r="E73" s="97">
        <f>(C72+C74)/2</f>
        <v>0</v>
      </c>
      <c r="F73" s="97">
        <f>(D72+D74)</f>
        <v>0.04</v>
      </c>
      <c r="G73" s="97">
        <f>E73*B73</f>
        <v>0</v>
      </c>
      <c r="H73" s="97">
        <f>F73*B73</f>
        <v>1.8991600000000017</v>
      </c>
      <c r="I73" s="100">
        <f>MIN(G73,H73)</f>
        <v>0</v>
      </c>
      <c r="J73" s="97"/>
      <c r="K73" s="97">
        <v>1.8991600000000017</v>
      </c>
      <c r="L73" s="97"/>
      <c r="M73" s="97">
        <f>M71+K73+J73</f>
        <v>63.59607500000002</v>
      </c>
      <c r="N73" s="99"/>
    </row>
    <row r="74" spans="1:14" s="71" customFormat="1" ht="12">
      <c r="A74" s="96" t="s">
        <v>129</v>
      </c>
      <c r="B74" s="97"/>
      <c r="C74" s="97">
        <v>0</v>
      </c>
      <c r="D74" s="97">
        <v>0.02</v>
      </c>
      <c r="E74" s="97"/>
      <c r="F74" s="97"/>
      <c r="G74" s="97"/>
      <c r="H74" s="97"/>
      <c r="I74" s="98"/>
      <c r="J74" s="97"/>
      <c r="K74" s="97"/>
      <c r="L74" s="97"/>
      <c r="M74" s="97"/>
      <c r="N74" s="99"/>
    </row>
    <row r="75" spans="1:14" s="71" customFormat="1" ht="12">
      <c r="A75" s="96"/>
      <c r="B75" s="97">
        <v>2.520999999999958</v>
      </c>
      <c r="C75" s="97"/>
      <c r="D75" s="96"/>
      <c r="E75" s="97">
        <f>(C74+C76)/2</f>
        <v>0</v>
      </c>
      <c r="F75" s="97">
        <f>(D74+D76)</f>
        <v>0.05</v>
      </c>
      <c r="G75" s="97">
        <f>E75*B75</f>
        <v>0</v>
      </c>
      <c r="H75" s="97">
        <f>F75*B75</f>
        <v>0.1260499999999979</v>
      </c>
      <c r="I75" s="100">
        <f>MIN(G75,H75)</f>
        <v>0</v>
      </c>
      <c r="J75" s="97"/>
      <c r="K75" s="97">
        <v>0.1260499999999979</v>
      </c>
      <c r="L75" s="97"/>
      <c r="M75" s="97">
        <f>M73+K75+J75</f>
        <v>63.72212500000002</v>
      </c>
      <c r="N75" s="99"/>
    </row>
    <row r="76" spans="1:14" s="71" customFormat="1" ht="12">
      <c r="A76" s="96" t="s">
        <v>130</v>
      </c>
      <c r="B76" s="97"/>
      <c r="C76" s="97">
        <v>0</v>
      </c>
      <c r="D76" s="97">
        <v>0.03</v>
      </c>
      <c r="E76" s="97"/>
      <c r="F76" s="97"/>
      <c r="G76" s="97"/>
      <c r="H76" s="97"/>
      <c r="I76" s="98"/>
      <c r="J76" s="97"/>
      <c r="K76" s="97"/>
      <c r="L76" s="97"/>
      <c r="M76" s="97"/>
      <c r="N76" s="99"/>
    </row>
    <row r="77" spans="1:14" s="71" customFormat="1" ht="12">
      <c r="A77" s="96"/>
      <c r="B77" s="97">
        <v>50</v>
      </c>
      <c r="C77" s="97"/>
      <c r="D77" s="96"/>
      <c r="E77" s="97">
        <f>(C76+C78)/2</f>
        <v>0.02</v>
      </c>
      <c r="F77" s="97">
        <f>(D76+D78)</f>
        <v>0.06</v>
      </c>
      <c r="G77" s="97">
        <f>E77*B77</f>
        <v>1</v>
      </c>
      <c r="H77" s="97">
        <f>F77*B77</f>
        <v>3</v>
      </c>
      <c r="I77" s="100">
        <f>MIN(G77,H77)</f>
        <v>1</v>
      </c>
      <c r="J77" s="97"/>
      <c r="K77" s="97">
        <v>2</v>
      </c>
      <c r="L77" s="97"/>
      <c r="M77" s="97">
        <f>M75+K77+J77</f>
        <v>65.72212500000002</v>
      </c>
      <c r="N77" s="99"/>
    </row>
    <row r="78" spans="1:14" s="71" customFormat="1" ht="12">
      <c r="A78" s="96" t="s">
        <v>131</v>
      </c>
      <c r="B78" s="97"/>
      <c r="C78" s="97">
        <v>0.04</v>
      </c>
      <c r="D78" s="97">
        <v>0.03</v>
      </c>
      <c r="E78" s="97"/>
      <c r="F78" s="97"/>
      <c r="G78" s="97"/>
      <c r="H78" s="97"/>
      <c r="I78" s="98"/>
      <c r="J78" s="97"/>
      <c r="K78" s="97"/>
      <c r="L78" s="97"/>
      <c r="M78" s="97"/>
      <c r="N78" s="99"/>
    </row>
    <row r="79" spans="1:14" s="71" customFormat="1" ht="12">
      <c r="A79" s="96"/>
      <c r="B79" s="97">
        <v>30.013999999999896</v>
      </c>
      <c r="C79" s="97"/>
      <c r="D79" s="96"/>
      <c r="E79" s="97">
        <f>(C78+C80)/2</f>
        <v>0.025</v>
      </c>
      <c r="F79" s="97">
        <f>(D78+D80)</f>
        <v>0.04</v>
      </c>
      <c r="G79" s="97">
        <f>E79*B79</f>
        <v>0.7503499999999974</v>
      </c>
      <c r="H79" s="97">
        <f>F79*B79</f>
        <v>1.2005599999999959</v>
      </c>
      <c r="I79" s="100">
        <f>MIN(G79,H79)</f>
        <v>0.7503499999999974</v>
      </c>
      <c r="J79" s="97"/>
      <c r="K79" s="97">
        <v>0.45020999999999844</v>
      </c>
      <c r="L79" s="97"/>
      <c r="M79" s="97">
        <f>M77+K79+J79</f>
        <v>66.17233500000002</v>
      </c>
      <c r="N79" s="99"/>
    </row>
    <row r="80" spans="1:14" s="71" customFormat="1" ht="12">
      <c r="A80" s="96" t="s">
        <v>132</v>
      </c>
      <c r="B80" s="97"/>
      <c r="C80" s="97">
        <v>0.01</v>
      </c>
      <c r="D80" s="97">
        <v>0.01</v>
      </c>
      <c r="E80" s="97"/>
      <c r="F80" s="97"/>
      <c r="G80" s="97"/>
      <c r="H80" s="97"/>
      <c r="I80" s="98"/>
      <c r="J80" s="97"/>
      <c r="K80" s="97"/>
      <c r="L80" s="97"/>
      <c r="M80" s="97"/>
      <c r="N80" s="99"/>
    </row>
    <row r="81" spans="1:14" s="71" customFormat="1" ht="12">
      <c r="A81" s="96"/>
      <c r="B81" s="97">
        <v>19.986000000000104</v>
      </c>
      <c r="C81" s="97"/>
      <c r="D81" s="96"/>
      <c r="E81" s="97">
        <f>(C80+C82)/2</f>
        <v>0.005</v>
      </c>
      <c r="F81" s="97">
        <f>(D80+D82)</f>
        <v>0.02</v>
      </c>
      <c r="G81" s="97">
        <f>E81*B81</f>
        <v>0.09993000000000052</v>
      </c>
      <c r="H81" s="97">
        <f>F81*B81</f>
        <v>0.3997200000000021</v>
      </c>
      <c r="I81" s="100">
        <f>MIN(G81,H81)</f>
        <v>0.09993000000000052</v>
      </c>
      <c r="J81" s="97"/>
      <c r="K81" s="97">
        <v>0.29979000000000156</v>
      </c>
      <c r="L81" s="97"/>
      <c r="M81" s="97">
        <f>M79+K81+J81</f>
        <v>66.47212500000002</v>
      </c>
      <c r="N81" s="99"/>
    </row>
    <row r="82" spans="1:14" s="71" customFormat="1" ht="12">
      <c r="A82" s="96" t="s">
        <v>133</v>
      </c>
      <c r="B82" s="97"/>
      <c r="C82" s="97">
        <v>0</v>
      </c>
      <c r="D82" s="97">
        <v>0.01</v>
      </c>
      <c r="E82" s="97"/>
      <c r="F82" s="97"/>
      <c r="G82" s="97"/>
      <c r="H82" s="97"/>
      <c r="I82" s="98"/>
      <c r="J82" s="97"/>
      <c r="K82" s="97"/>
      <c r="L82" s="97"/>
      <c r="M82" s="97"/>
      <c r="N82" s="99"/>
    </row>
    <row r="83" spans="1:14" s="71" customFormat="1" ht="12">
      <c r="A83" s="96"/>
      <c r="B83" s="97">
        <v>50</v>
      </c>
      <c r="C83" s="97"/>
      <c r="D83" s="96"/>
      <c r="E83" s="97">
        <f>(C82+C84)/2</f>
        <v>0</v>
      </c>
      <c r="F83" s="97">
        <f>(D82+D84)</f>
        <v>0.03</v>
      </c>
      <c r="G83" s="97">
        <f>E83*B83</f>
        <v>0</v>
      </c>
      <c r="H83" s="97">
        <f>F83*B83</f>
        <v>1.5</v>
      </c>
      <c r="I83" s="100">
        <f>MIN(G83,H83)</f>
        <v>0</v>
      </c>
      <c r="J83" s="97"/>
      <c r="K83" s="97">
        <v>1.5</v>
      </c>
      <c r="L83" s="97"/>
      <c r="M83" s="97">
        <f>M81+K83+J83</f>
        <v>67.97212500000002</v>
      </c>
      <c r="N83" s="99"/>
    </row>
    <row r="84" spans="1:14" s="71" customFormat="1" ht="12">
      <c r="A84" s="96" t="s">
        <v>134</v>
      </c>
      <c r="B84" s="97"/>
      <c r="C84" s="97">
        <v>0</v>
      </c>
      <c r="D84" s="97">
        <v>0.02</v>
      </c>
      <c r="E84" s="97"/>
      <c r="F84" s="97"/>
      <c r="G84" s="97"/>
      <c r="H84" s="97"/>
      <c r="I84" s="98"/>
      <c r="J84" s="97"/>
      <c r="K84" s="97"/>
      <c r="L84" s="97"/>
      <c r="M84" s="97"/>
      <c r="N84" s="99"/>
    </row>
    <row r="85" spans="1:14" s="71" customFormat="1" ht="12">
      <c r="A85" s="96"/>
      <c r="B85" s="97">
        <v>15.624000000000024</v>
      </c>
      <c r="C85" s="97"/>
      <c r="D85" s="96"/>
      <c r="E85" s="97">
        <f>(C84+C86)/2</f>
        <v>0</v>
      </c>
      <c r="F85" s="97">
        <f>(D84+D86)</f>
        <v>0.07</v>
      </c>
      <c r="G85" s="97">
        <f>E85*B85</f>
        <v>0</v>
      </c>
      <c r="H85" s="97">
        <f>F85*B85</f>
        <v>1.0936800000000018</v>
      </c>
      <c r="I85" s="100">
        <f>MIN(G85,H85)</f>
        <v>0</v>
      </c>
      <c r="J85" s="97"/>
      <c r="K85" s="97">
        <v>1.0936800000000018</v>
      </c>
      <c r="L85" s="97"/>
      <c r="M85" s="97">
        <f>M83+K85+J85</f>
        <v>69.06580500000003</v>
      </c>
      <c r="N85" s="99"/>
    </row>
    <row r="86" spans="1:14" s="71" customFormat="1" ht="12">
      <c r="A86" s="96" t="s">
        <v>135</v>
      </c>
      <c r="B86" s="97"/>
      <c r="C86" s="97">
        <v>0</v>
      </c>
      <c r="D86" s="97">
        <v>0.05</v>
      </c>
      <c r="E86" s="97"/>
      <c r="F86" s="97"/>
      <c r="G86" s="97"/>
      <c r="H86" s="97"/>
      <c r="I86" s="98"/>
      <c r="J86" s="97"/>
      <c r="K86" s="97"/>
      <c r="L86" s="97"/>
      <c r="M86" s="97"/>
      <c r="N86" s="99"/>
    </row>
    <row r="87" spans="1:14" s="71" customFormat="1" ht="12">
      <c r="A87" s="96"/>
      <c r="B87" s="97">
        <v>34.375999999999976</v>
      </c>
      <c r="C87" s="97"/>
      <c r="D87" s="96"/>
      <c r="E87" s="97">
        <f>(C86+C88)/2</f>
        <v>0</v>
      </c>
      <c r="F87" s="97">
        <f>(D86+D88)</f>
        <v>0.060000000000000005</v>
      </c>
      <c r="G87" s="97">
        <f>E87*B87</f>
        <v>0</v>
      </c>
      <c r="H87" s="97">
        <f>F87*B87</f>
        <v>2.0625599999999986</v>
      </c>
      <c r="I87" s="100">
        <f>MIN(G87,H87)</f>
        <v>0</v>
      </c>
      <c r="J87" s="97"/>
      <c r="K87" s="97">
        <v>2.0625599999999986</v>
      </c>
      <c r="L87" s="97"/>
      <c r="M87" s="97">
        <f>M85+K87+J87</f>
        <v>71.12836500000003</v>
      </c>
      <c r="N87" s="99"/>
    </row>
    <row r="88" spans="1:14" s="71" customFormat="1" ht="12">
      <c r="A88" s="96" t="s">
        <v>136</v>
      </c>
      <c r="B88" s="97"/>
      <c r="C88" s="97">
        <v>0</v>
      </c>
      <c r="D88" s="97">
        <v>0.01</v>
      </c>
      <c r="E88" s="97"/>
      <c r="F88" s="97"/>
      <c r="G88" s="97"/>
      <c r="H88" s="97"/>
      <c r="I88" s="98"/>
      <c r="J88" s="97"/>
      <c r="K88" s="97"/>
      <c r="L88" s="97"/>
      <c r="M88" s="97"/>
      <c r="N88" s="99"/>
    </row>
    <row r="89" spans="1:14" s="71" customFormat="1" ht="12">
      <c r="A89" s="96"/>
      <c r="B89" s="97">
        <v>9.858999999999924</v>
      </c>
      <c r="C89" s="97"/>
      <c r="D89" s="96"/>
      <c r="E89" s="97">
        <f>(C88+C90)/2</f>
        <v>0</v>
      </c>
      <c r="F89" s="97">
        <f>(D88+D90)</f>
        <v>0.04</v>
      </c>
      <c r="G89" s="97">
        <f>E89*B89</f>
        <v>0</v>
      </c>
      <c r="H89" s="97">
        <f>F89*B89</f>
        <v>0.39435999999999694</v>
      </c>
      <c r="I89" s="100">
        <f>MIN(G89,H89)</f>
        <v>0</v>
      </c>
      <c r="J89" s="97"/>
      <c r="K89" s="97">
        <v>0.39435999999999694</v>
      </c>
      <c r="L89" s="97"/>
      <c r="M89" s="97">
        <f>M87+K89+J89</f>
        <v>71.52272500000002</v>
      </c>
      <c r="N89" s="99"/>
    </row>
    <row r="90" spans="1:14" s="71" customFormat="1" ht="12">
      <c r="A90" s="96" t="s">
        <v>137</v>
      </c>
      <c r="B90" s="97"/>
      <c r="C90" s="97">
        <v>0</v>
      </c>
      <c r="D90" s="97">
        <v>0.03</v>
      </c>
      <c r="E90" s="97"/>
      <c r="F90" s="97"/>
      <c r="G90" s="97"/>
      <c r="H90" s="97"/>
      <c r="I90" s="98"/>
      <c r="J90" s="97"/>
      <c r="K90" s="97"/>
      <c r="L90" s="97"/>
      <c r="M90" s="97"/>
      <c r="N90" s="99"/>
    </row>
    <row r="91" spans="1:14" s="71" customFormat="1" ht="12">
      <c r="A91" s="96"/>
      <c r="B91" s="97">
        <v>40.141000000000076</v>
      </c>
      <c r="C91" s="97"/>
      <c r="D91" s="96"/>
      <c r="E91" s="97">
        <f>(C90+C92)/2</f>
        <v>0.05</v>
      </c>
      <c r="F91" s="97">
        <f>(D90+D92)</f>
        <v>0.06</v>
      </c>
      <c r="G91" s="97">
        <f>E91*B91</f>
        <v>2.007050000000004</v>
      </c>
      <c r="H91" s="97">
        <f>F91*B91</f>
        <v>2.4084600000000047</v>
      </c>
      <c r="I91" s="100">
        <f>MIN(G91,H91)</f>
        <v>2.007050000000004</v>
      </c>
      <c r="J91" s="97"/>
      <c r="K91" s="97">
        <v>0.4014100000000007</v>
      </c>
      <c r="L91" s="97"/>
      <c r="M91" s="97">
        <f>M89+K91+J91</f>
        <v>71.92413500000002</v>
      </c>
      <c r="N91" s="99"/>
    </row>
    <row r="92" spans="1:14" s="71" customFormat="1" ht="12">
      <c r="A92" s="96" t="s">
        <v>138</v>
      </c>
      <c r="B92" s="97"/>
      <c r="C92" s="97">
        <v>0.1</v>
      </c>
      <c r="D92" s="97">
        <v>0.03</v>
      </c>
      <c r="E92" s="97"/>
      <c r="F92" s="97"/>
      <c r="G92" s="97"/>
      <c r="H92" s="97"/>
      <c r="I92" s="98"/>
      <c r="J92" s="97"/>
      <c r="K92" s="97"/>
      <c r="L92" s="97"/>
      <c r="M92" s="97"/>
      <c r="N92" s="99"/>
    </row>
    <row r="93" spans="1:14" s="71" customFormat="1" ht="12">
      <c r="A93" s="96"/>
      <c r="B93" s="97">
        <v>11.785000000000082</v>
      </c>
      <c r="C93" s="97"/>
      <c r="D93" s="96"/>
      <c r="E93" s="97">
        <f>(C92+C94)/2</f>
        <v>0.07</v>
      </c>
      <c r="F93" s="97">
        <f>(D92+D94)</f>
        <v>0.16</v>
      </c>
      <c r="G93" s="97">
        <f>E93*B93</f>
        <v>0.8249500000000058</v>
      </c>
      <c r="H93" s="97">
        <f>F93*B93</f>
        <v>1.885600000000013</v>
      </c>
      <c r="I93" s="100">
        <f>MIN(G93,H93)</f>
        <v>0.8249500000000058</v>
      </c>
      <c r="J93" s="97"/>
      <c r="K93" s="97">
        <v>1.0606500000000072</v>
      </c>
      <c r="L93" s="97"/>
      <c r="M93" s="97">
        <f>M91+K93+J93</f>
        <v>72.98478500000003</v>
      </c>
      <c r="N93" s="99"/>
    </row>
    <row r="94" spans="1:14" s="71" customFormat="1" ht="12">
      <c r="A94" s="96" t="s">
        <v>139</v>
      </c>
      <c r="B94" s="97"/>
      <c r="C94" s="97">
        <v>0.04</v>
      </c>
      <c r="D94" s="97">
        <v>0.13</v>
      </c>
      <c r="E94" s="97"/>
      <c r="F94" s="97"/>
      <c r="G94" s="97"/>
      <c r="H94" s="97"/>
      <c r="I94" s="98"/>
      <c r="J94" s="97"/>
      <c r="K94" s="97"/>
      <c r="L94" s="97"/>
      <c r="M94" s="97"/>
      <c r="N94" s="99"/>
    </row>
    <row r="95" spans="1:14" s="71" customFormat="1" ht="12">
      <c r="A95" s="96"/>
      <c r="B95" s="97">
        <v>17.302999999999884</v>
      </c>
      <c r="C95" s="97"/>
      <c r="D95" s="96"/>
      <c r="E95" s="97">
        <f>(C94+C96)/2</f>
        <v>0.065</v>
      </c>
      <c r="F95" s="97">
        <f>(D94+D96)</f>
        <v>0.22</v>
      </c>
      <c r="G95" s="97">
        <f>E95*B95</f>
        <v>1.1246949999999925</v>
      </c>
      <c r="H95" s="97">
        <f>F95*B95</f>
        <v>3.8066599999999746</v>
      </c>
      <c r="I95" s="100">
        <f>MIN(G95,H95)</f>
        <v>1.1246949999999925</v>
      </c>
      <c r="J95" s="97"/>
      <c r="K95" s="97">
        <v>2.681964999999982</v>
      </c>
      <c r="L95" s="97"/>
      <c r="M95" s="97">
        <f>M93+K95+J95</f>
        <v>75.66675000000001</v>
      </c>
      <c r="N95" s="99"/>
    </row>
    <row r="96" spans="1:14" s="71" customFormat="1" ht="12">
      <c r="A96" s="96" t="s">
        <v>140</v>
      </c>
      <c r="B96" s="97"/>
      <c r="C96" s="97">
        <v>0.09</v>
      </c>
      <c r="D96" s="97">
        <v>0.09</v>
      </c>
      <c r="E96" s="97"/>
      <c r="F96" s="97"/>
      <c r="G96" s="97"/>
      <c r="H96" s="97"/>
      <c r="I96" s="98"/>
      <c r="J96" s="97"/>
      <c r="K96" s="97"/>
      <c r="L96" s="97"/>
      <c r="M96" s="97"/>
      <c r="N96" s="99"/>
    </row>
    <row r="97" spans="1:14" s="71" customFormat="1" ht="12">
      <c r="A97" s="96"/>
      <c r="B97" s="97">
        <v>20.912000000000035</v>
      </c>
      <c r="C97" s="97"/>
      <c r="D97" s="96"/>
      <c r="E97" s="97">
        <f>(C96+C98)/2</f>
        <v>0.1</v>
      </c>
      <c r="F97" s="97">
        <f>(D96+D98)</f>
        <v>0.09</v>
      </c>
      <c r="G97" s="97">
        <f>E97*B97</f>
        <v>2.0912000000000037</v>
      </c>
      <c r="H97" s="97">
        <f>F97*B97</f>
        <v>1.882080000000003</v>
      </c>
      <c r="I97" s="100">
        <f>MIN(G97,H97)</f>
        <v>1.882080000000003</v>
      </c>
      <c r="J97" s="97">
        <v>-0.20912000000000064</v>
      </c>
      <c r="K97" s="97"/>
      <c r="L97" s="97"/>
      <c r="M97" s="97">
        <f>M95+K97+J97</f>
        <v>75.45763000000001</v>
      </c>
      <c r="N97" s="99"/>
    </row>
    <row r="98" spans="1:14" s="71" customFormat="1" ht="12">
      <c r="A98" s="96" t="s">
        <v>141</v>
      </c>
      <c r="B98" s="97"/>
      <c r="C98" s="97">
        <v>0.11</v>
      </c>
      <c r="D98" s="97">
        <v>0</v>
      </c>
      <c r="E98" s="97"/>
      <c r="F98" s="97"/>
      <c r="G98" s="97"/>
      <c r="H98" s="97"/>
      <c r="I98" s="98"/>
      <c r="J98" s="97"/>
      <c r="K98" s="97"/>
      <c r="L98" s="97"/>
      <c r="M98" s="97"/>
      <c r="N98" s="99"/>
    </row>
    <row r="99" spans="1:14" s="71" customFormat="1" ht="12">
      <c r="A99" s="96"/>
      <c r="B99" s="97">
        <v>35.705999999999904</v>
      </c>
      <c r="C99" s="97"/>
      <c r="D99" s="96"/>
      <c r="E99" s="97">
        <f>(C98+C100)/2</f>
        <v>0.055</v>
      </c>
      <c r="F99" s="97">
        <f>(D98+D100)</f>
        <v>0.03</v>
      </c>
      <c r="G99" s="97">
        <f>E99*B99</f>
        <v>1.9638299999999946</v>
      </c>
      <c r="H99" s="97">
        <f>F99*B99</f>
        <v>1.0711799999999971</v>
      </c>
      <c r="I99" s="100">
        <f>MIN(G99,H99)</f>
        <v>1.0711799999999971</v>
      </c>
      <c r="J99" s="97">
        <v>-0.8926499999999975</v>
      </c>
      <c r="K99" s="97"/>
      <c r="L99" s="97"/>
      <c r="M99" s="97">
        <f>M97+K99+J99</f>
        <v>74.56498</v>
      </c>
      <c r="N99" s="99"/>
    </row>
    <row r="100" spans="1:14" s="71" customFormat="1" ht="12">
      <c r="A100" s="96" t="s">
        <v>142</v>
      </c>
      <c r="B100" s="97"/>
      <c r="C100" s="97">
        <v>0</v>
      </c>
      <c r="D100" s="97">
        <v>0.03</v>
      </c>
      <c r="E100" s="97"/>
      <c r="F100" s="97"/>
      <c r="G100" s="97"/>
      <c r="H100" s="97"/>
      <c r="I100" s="98"/>
      <c r="J100" s="97"/>
      <c r="K100" s="97"/>
      <c r="L100" s="97"/>
      <c r="M100" s="97"/>
      <c r="N100" s="99"/>
    </row>
    <row r="101" spans="1:14" s="71" customFormat="1" ht="12">
      <c r="A101" s="96"/>
      <c r="B101" s="97">
        <v>14.294000000000096</v>
      </c>
      <c r="C101" s="97"/>
      <c r="D101" s="96"/>
      <c r="E101" s="97">
        <f>(C100+C102)/2</f>
        <v>0.005</v>
      </c>
      <c r="F101" s="97">
        <f>(D100+D102)</f>
        <v>0.07</v>
      </c>
      <c r="G101" s="97">
        <f>E101*B101</f>
        <v>0.07147000000000048</v>
      </c>
      <c r="H101" s="97">
        <f>F101*B101</f>
        <v>1.000580000000007</v>
      </c>
      <c r="I101" s="100">
        <f>MIN(G101,H101)</f>
        <v>0.07147000000000048</v>
      </c>
      <c r="J101" s="97"/>
      <c r="K101" s="97">
        <v>0.9291100000000064</v>
      </c>
      <c r="L101" s="97"/>
      <c r="M101" s="97">
        <f>M99+K101+J101</f>
        <v>75.49409000000001</v>
      </c>
      <c r="N101" s="99"/>
    </row>
    <row r="102" spans="1:14" s="71" customFormat="1" ht="12">
      <c r="A102" s="96" t="s">
        <v>143</v>
      </c>
      <c r="B102" s="97"/>
      <c r="C102" s="97">
        <v>0.01</v>
      </c>
      <c r="D102" s="97">
        <v>0.04</v>
      </c>
      <c r="E102" s="97"/>
      <c r="F102" s="97"/>
      <c r="G102" s="97"/>
      <c r="H102" s="97"/>
      <c r="I102" s="98"/>
      <c r="J102" s="97"/>
      <c r="K102" s="97"/>
      <c r="L102" s="97"/>
      <c r="M102" s="97"/>
      <c r="N102" s="99"/>
    </row>
    <row r="103" spans="1:14" s="71" customFormat="1" ht="12">
      <c r="A103" s="96"/>
      <c r="B103" s="97">
        <v>38.61699999999996</v>
      </c>
      <c r="C103" s="97"/>
      <c r="D103" s="96"/>
      <c r="E103" s="97">
        <f>(C102+C104)/2</f>
        <v>0.155</v>
      </c>
      <c r="F103" s="97">
        <f>(D102+D104)</f>
        <v>0.07</v>
      </c>
      <c r="G103" s="97">
        <f>E103*B103</f>
        <v>5.985634999999994</v>
      </c>
      <c r="H103" s="97">
        <f>F103*B103</f>
        <v>2.7031899999999975</v>
      </c>
      <c r="I103" s="100">
        <f>MIN(G103,H103)</f>
        <v>2.7031899999999975</v>
      </c>
      <c r="J103" s="97">
        <v>-3.2824449999999965</v>
      </c>
      <c r="K103" s="97"/>
      <c r="L103" s="97"/>
      <c r="M103" s="97">
        <f>M101+K103+J103</f>
        <v>72.21164500000002</v>
      </c>
      <c r="N103" s="99"/>
    </row>
    <row r="104" spans="1:14" s="71" customFormat="1" ht="12">
      <c r="A104" s="96" t="s">
        <v>144</v>
      </c>
      <c r="B104" s="97"/>
      <c r="C104" s="97">
        <v>0.3</v>
      </c>
      <c r="D104" s="97">
        <v>0.03</v>
      </c>
      <c r="E104" s="97"/>
      <c r="F104" s="97"/>
      <c r="G104" s="97"/>
      <c r="H104" s="97"/>
      <c r="I104" s="98"/>
      <c r="J104" s="97"/>
      <c r="K104" s="97"/>
      <c r="L104" s="97"/>
      <c r="M104" s="97"/>
      <c r="N104" s="99"/>
    </row>
    <row r="105" spans="1:14" s="71" customFormat="1" ht="12">
      <c r="A105" s="96"/>
      <c r="B105" s="97">
        <v>11.383000000000038</v>
      </c>
      <c r="C105" s="97"/>
      <c r="D105" s="96"/>
      <c r="E105" s="97">
        <f>(C104+C106)/2</f>
        <v>0.16</v>
      </c>
      <c r="F105" s="97">
        <f>(D104+D106)</f>
        <v>0.07</v>
      </c>
      <c r="G105" s="97">
        <f>E105*B105</f>
        <v>1.8212800000000062</v>
      </c>
      <c r="H105" s="97">
        <f>F105*B105</f>
        <v>0.7968100000000028</v>
      </c>
      <c r="I105" s="100">
        <f>MIN(G105,H105)</f>
        <v>0.7968100000000028</v>
      </c>
      <c r="J105" s="97">
        <v>-1.0244700000000035</v>
      </c>
      <c r="K105" s="97"/>
      <c r="L105" s="97"/>
      <c r="M105" s="97">
        <f>M103+K105+J105</f>
        <v>71.18717500000001</v>
      </c>
      <c r="N105" s="99"/>
    </row>
    <row r="106" spans="1:14" s="71" customFormat="1" ht="12">
      <c r="A106" s="96" t="s">
        <v>145</v>
      </c>
      <c r="B106" s="97"/>
      <c r="C106" s="97">
        <v>0.02</v>
      </c>
      <c r="D106" s="97">
        <v>0.04</v>
      </c>
      <c r="E106" s="97"/>
      <c r="F106" s="97"/>
      <c r="G106" s="97"/>
      <c r="H106" s="97"/>
      <c r="I106" s="98"/>
      <c r="J106" s="97"/>
      <c r="K106" s="97"/>
      <c r="L106" s="97"/>
      <c r="M106" s="97"/>
      <c r="N106" s="99"/>
    </row>
    <row r="107" spans="1:14" s="71" customFormat="1" ht="12">
      <c r="A107" s="96"/>
      <c r="B107" s="97">
        <v>50</v>
      </c>
      <c r="C107" s="97"/>
      <c r="D107" s="96"/>
      <c r="E107" s="97">
        <f>(C106+C108)/2</f>
        <v>0.03</v>
      </c>
      <c r="F107" s="97">
        <f>(D106+D108)</f>
        <v>0.06</v>
      </c>
      <c r="G107" s="97">
        <f>E107*B107</f>
        <v>1.5</v>
      </c>
      <c r="H107" s="97">
        <f>F107*B107</f>
        <v>3</v>
      </c>
      <c r="I107" s="100">
        <f>MIN(G107,H107)</f>
        <v>1.5</v>
      </c>
      <c r="J107" s="97"/>
      <c r="K107" s="97">
        <v>1.5</v>
      </c>
      <c r="L107" s="97"/>
      <c r="M107" s="97">
        <f>M105+K107+J107</f>
        <v>72.68717500000001</v>
      </c>
      <c r="N107" s="99"/>
    </row>
    <row r="108" spans="1:14" s="71" customFormat="1" ht="12">
      <c r="A108" s="96" t="s">
        <v>146</v>
      </c>
      <c r="B108" s="97"/>
      <c r="C108" s="97">
        <v>0.04</v>
      </c>
      <c r="D108" s="97">
        <v>0.02</v>
      </c>
      <c r="E108" s="97"/>
      <c r="F108" s="97"/>
      <c r="G108" s="97"/>
      <c r="H108" s="97"/>
      <c r="I108" s="98"/>
      <c r="J108" s="97"/>
      <c r="K108" s="97"/>
      <c r="L108" s="97"/>
      <c r="M108" s="97"/>
      <c r="N108" s="99"/>
    </row>
    <row r="109" spans="1:14" s="71" customFormat="1" ht="12">
      <c r="A109" s="96"/>
      <c r="B109" s="97">
        <v>7.044000000000096</v>
      </c>
      <c r="C109" s="97"/>
      <c r="D109" s="96"/>
      <c r="E109" s="97">
        <f>(C108+C110)/2</f>
        <v>0.04</v>
      </c>
      <c r="F109" s="97">
        <f>(D108+D110)</f>
        <v>0.05</v>
      </c>
      <c r="G109" s="97">
        <f>E109*B109</f>
        <v>0.28176000000000384</v>
      </c>
      <c r="H109" s="97">
        <f>F109*B109</f>
        <v>0.35220000000000484</v>
      </c>
      <c r="I109" s="100">
        <f>MIN(G109,H109)</f>
        <v>0.28176000000000384</v>
      </c>
      <c r="J109" s="97"/>
      <c r="K109" s="97">
        <v>0.070440000000001</v>
      </c>
      <c r="L109" s="97"/>
      <c r="M109" s="97">
        <f>M107+K109+J109</f>
        <v>72.75761500000002</v>
      </c>
      <c r="N109" s="99"/>
    </row>
    <row r="110" spans="1:14" s="71" customFormat="1" ht="12">
      <c r="A110" s="96" t="s">
        <v>147</v>
      </c>
      <c r="B110" s="97"/>
      <c r="C110" s="97">
        <v>0.04</v>
      </c>
      <c r="D110" s="97">
        <v>0.03</v>
      </c>
      <c r="E110" s="97"/>
      <c r="F110" s="97"/>
      <c r="G110" s="97"/>
      <c r="H110" s="97"/>
      <c r="I110" s="98"/>
      <c r="J110" s="97"/>
      <c r="K110" s="97"/>
      <c r="L110" s="97"/>
      <c r="M110" s="97"/>
      <c r="N110" s="99"/>
    </row>
    <row r="111" spans="1:14" s="71" customFormat="1" ht="12">
      <c r="A111" s="96"/>
      <c r="B111" s="97">
        <v>42.955999999999904</v>
      </c>
      <c r="C111" s="97"/>
      <c r="D111" s="96"/>
      <c r="E111" s="97">
        <f>(C110+C112)/2</f>
        <v>0.02</v>
      </c>
      <c r="F111" s="97">
        <f>(D110+D112)</f>
        <v>0.04</v>
      </c>
      <c r="G111" s="97">
        <f>E111*B111</f>
        <v>0.8591199999999981</v>
      </c>
      <c r="H111" s="97">
        <f>F111*B111</f>
        <v>1.7182399999999962</v>
      </c>
      <c r="I111" s="100">
        <f>MIN(G111,H111)</f>
        <v>0.8591199999999981</v>
      </c>
      <c r="J111" s="97"/>
      <c r="K111" s="97">
        <v>0.8591199999999981</v>
      </c>
      <c r="L111" s="97"/>
      <c r="M111" s="97">
        <f>M109+K111+J111</f>
        <v>73.61673500000002</v>
      </c>
      <c r="N111" s="99"/>
    </row>
    <row r="112" spans="1:14" s="71" customFormat="1" ht="12">
      <c r="A112" s="96" t="s">
        <v>148</v>
      </c>
      <c r="B112" s="97"/>
      <c r="C112" s="97">
        <v>0</v>
      </c>
      <c r="D112" s="97">
        <v>0.01</v>
      </c>
      <c r="E112" s="97"/>
      <c r="F112" s="97"/>
      <c r="G112" s="97"/>
      <c r="H112" s="97"/>
      <c r="I112" s="98"/>
      <c r="J112" s="97"/>
      <c r="K112" s="97"/>
      <c r="L112" s="97"/>
      <c r="M112" s="97"/>
      <c r="N112" s="99"/>
    </row>
    <row r="113" spans="1:14" s="71" customFormat="1" ht="12">
      <c r="A113" s="96"/>
      <c r="B113" s="97">
        <v>20.49499999999989</v>
      </c>
      <c r="C113" s="97"/>
      <c r="D113" s="96"/>
      <c r="E113" s="97">
        <f>(C112+C114)/2</f>
        <v>0.02</v>
      </c>
      <c r="F113" s="97">
        <f>(D112+D114)</f>
        <v>0.05</v>
      </c>
      <c r="G113" s="97">
        <f>E113*B113</f>
        <v>0.4098999999999978</v>
      </c>
      <c r="H113" s="97">
        <f>F113*B113</f>
        <v>1.0247499999999945</v>
      </c>
      <c r="I113" s="100">
        <f>MIN(G113,H113)</f>
        <v>0.4098999999999978</v>
      </c>
      <c r="J113" s="97"/>
      <c r="K113" s="97">
        <v>0.6148499999999967</v>
      </c>
      <c r="L113" s="97"/>
      <c r="M113" s="97">
        <f>M111+K113+J113</f>
        <v>74.23158500000001</v>
      </c>
      <c r="N113" s="99"/>
    </row>
    <row r="114" spans="1:14" s="71" customFormat="1" ht="12">
      <c r="A114" s="96" t="s">
        <v>149</v>
      </c>
      <c r="B114" s="97"/>
      <c r="C114" s="97">
        <v>0.04</v>
      </c>
      <c r="D114" s="97">
        <v>0.04</v>
      </c>
      <c r="E114" s="97"/>
      <c r="F114" s="97"/>
      <c r="G114" s="97"/>
      <c r="H114" s="97"/>
      <c r="I114" s="98"/>
      <c r="J114" s="97"/>
      <c r="K114" s="97"/>
      <c r="L114" s="97"/>
      <c r="M114" s="97"/>
      <c r="N114" s="99"/>
    </row>
    <row r="115" spans="1:14" s="71" customFormat="1" ht="12">
      <c r="A115" s="96"/>
      <c r="B115" s="97">
        <v>29.50500000000011</v>
      </c>
      <c r="C115" s="97"/>
      <c r="D115" s="96"/>
      <c r="E115" s="97">
        <f>(C114+C116)/2</f>
        <v>0.02</v>
      </c>
      <c r="F115" s="97">
        <f>(D114+D116)</f>
        <v>0.08</v>
      </c>
      <c r="G115" s="97">
        <f>E115*B115</f>
        <v>0.5901000000000022</v>
      </c>
      <c r="H115" s="97">
        <f>F115*B115</f>
        <v>2.3604000000000087</v>
      </c>
      <c r="I115" s="100">
        <f>MIN(G115,H115)</f>
        <v>0.5901000000000022</v>
      </c>
      <c r="J115" s="97"/>
      <c r="K115" s="97">
        <v>1.7703000000000064</v>
      </c>
      <c r="L115" s="97"/>
      <c r="M115" s="97">
        <f>M113+K115+J115</f>
        <v>76.00188500000002</v>
      </c>
      <c r="N115" s="99"/>
    </row>
    <row r="116" spans="1:14" s="71" customFormat="1" ht="12">
      <c r="A116" s="96" t="s">
        <v>150</v>
      </c>
      <c r="B116" s="97"/>
      <c r="C116" s="97">
        <v>0</v>
      </c>
      <c r="D116" s="97">
        <v>0.04</v>
      </c>
      <c r="E116" s="97"/>
      <c r="F116" s="97"/>
      <c r="G116" s="97"/>
      <c r="H116" s="97"/>
      <c r="I116" s="98"/>
      <c r="J116" s="97"/>
      <c r="K116" s="97"/>
      <c r="L116" s="97"/>
      <c r="M116" s="97"/>
      <c r="N116" s="99"/>
    </row>
    <row r="117" spans="1:14" s="71" customFormat="1" ht="12">
      <c r="A117" s="96"/>
      <c r="B117" s="97">
        <v>43.434999999999945</v>
      </c>
      <c r="C117" s="97"/>
      <c r="D117" s="96"/>
      <c r="E117" s="97">
        <f>(C116+C118)/2</f>
        <v>0</v>
      </c>
      <c r="F117" s="97">
        <f>(D116+D118)</f>
        <v>0.05</v>
      </c>
      <c r="G117" s="97">
        <f>E117*B117</f>
        <v>0</v>
      </c>
      <c r="H117" s="97">
        <f>F117*B117</f>
        <v>2.171749999999997</v>
      </c>
      <c r="I117" s="100">
        <f>MIN(G117,H117)</f>
        <v>0</v>
      </c>
      <c r="J117" s="97"/>
      <c r="K117" s="97">
        <v>2.171749999999997</v>
      </c>
      <c r="L117" s="97"/>
      <c r="M117" s="97">
        <f>M115+K117+J117</f>
        <v>78.17363500000002</v>
      </c>
      <c r="N117" s="99"/>
    </row>
    <row r="118" spans="1:14" s="71" customFormat="1" ht="12">
      <c r="A118" s="96" t="s">
        <v>151</v>
      </c>
      <c r="B118" s="97"/>
      <c r="C118" s="97">
        <v>0</v>
      </c>
      <c r="D118" s="97">
        <v>0.01</v>
      </c>
      <c r="E118" s="97"/>
      <c r="F118" s="97"/>
      <c r="G118" s="97"/>
      <c r="H118" s="97"/>
      <c r="I118" s="98"/>
      <c r="J118" s="97"/>
      <c r="K118" s="97"/>
      <c r="L118" s="97"/>
      <c r="M118" s="97"/>
      <c r="N118" s="99"/>
    </row>
    <row r="119" spans="1:14" s="71" customFormat="1" ht="12">
      <c r="A119" s="96"/>
      <c r="B119" s="97">
        <v>6.565000000000055</v>
      </c>
      <c r="C119" s="97"/>
      <c r="D119" s="96"/>
      <c r="E119" s="97">
        <f>(C118+C120)/2</f>
        <v>0</v>
      </c>
      <c r="F119" s="97">
        <f>(D118+D120)</f>
        <v>0.03</v>
      </c>
      <c r="G119" s="97">
        <f>E119*B119</f>
        <v>0</v>
      </c>
      <c r="H119" s="97">
        <f>F119*B119</f>
        <v>0.19695000000000162</v>
      </c>
      <c r="I119" s="100">
        <f>MIN(G119,H119)</f>
        <v>0</v>
      </c>
      <c r="J119" s="97"/>
      <c r="K119" s="97">
        <v>0.19695000000000162</v>
      </c>
      <c r="L119" s="97"/>
      <c r="M119" s="97">
        <f>M117+K119+J119</f>
        <v>78.37058500000002</v>
      </c>
      <c r="N119" s="99"/>
    </row>
    <row r="120" spans="1:14" s="71" customFormat="1" ht="12">
      <c r="A120" s="96" t="s">
        <v>152</v>
      </c>
      <c r="B120" s="97"/>
      <c r="C120" s="97">
        <v>0</v>
      </c>
      <c r="D120" s="97">
        <v>0.02</v>
      </c>
      <c r="E120" s="97"/>
      <c r="F120" s="97"/>
      <c r="G120" s="97"/>
      <c r="H120" s="97"/>
      <c r="I120" s="98"/>
      <c r="J120" s="97"/>
      <c r="K120" s="97"/>
      <c r="L120" s="97"/>
      <c r="M120" s="97"/>
      <c r="N120" s="99"/>
    </row>
    <row r="121" spans="1:14" s="71" customFormat="1" ht="12">
      <c r="A121" s="96"/>
      <c r="B121" s="97">
        <v>50</v>
      </c>
      <c r="C121" s="97"/>
      <c r="D121" s="96"/>
      <c r="E121" s="97">
        <f>(C120+C122)/2</f>
        <v>0</v>
      </c>
      <c r="F121" s="97">
        <f>(D120+D122)</f>
        <v>0.09000000000000001</v>
      </c>
      <c r="G121" s="97">
        <f>E121*B121</f>
        <v>0</v>
      </c>
      <c r="H121" s="97">
        <f>F121*B121</f>
        <v>4.500000000000001</v>
      </c>
      <c r="I121" s="100">
        <f>MIN(G121,H121)</f>
        <v>0</v>
      </c>
      <c r="J121" s="97"/>
      <c r="K121" s="97">
        <v>4.5</v>
      </c>
      <c r="L121" s="97"/>
      <c r="M121" s="97">
        <f>M119+K121+J121</f>
        <v>82.87058500000002</v>
      </c>
      <c r="N121" s="99"/>
    </row>
    <row r="122" spans="1:14" s="71" customFormat="1" ht="12">
      <c r="A122" s="96" t="s">
        <v>153</v>
      </c>
      <c r="B122" s="97"/>
      <c r="C122" s="97">
        <v>0</v>
      </c>
      <c r="D122" s="97">
        <v>0.07</v>
      </c>
      <c r="E122" s="97"/>
      <c r="F122" s="97"/>
      <c r="G122" s="97"/>
      <c r="H122" s="97"/>
      <c r="I122" s="98"/>
      <c r="J122" s="97"/>
      <c r="K122" s="97"/>
      <c r="L122" s="97"/>
      <c r="M122" s="97"/>
      <c r="N122" s="99"/>
    </row>
    <row r="123" spans="1:14" s="71" customFormat="1" ht="12">
      <c r="A123" s="96"/>
      <c r="B123" s="97">
        <v>26.32899999999995</v>
      </c>
      <c r="C123" s="97"/>
      <c r="D123" s="96"/>
      <c r="E123" s="97">
        <f>(C122+C124)/2</f>
        <v>0.01</v>
      </c>
      <c r="F123" s="97">
        <f>(D122+D124)</f>
        <v>0.07</v>
      </c>
      <c r="G123" s="97">
        <f>E123*B123</f>
        <v>0.2632899999999995</v>
      </c>
      <c r="H123" s="97">
        <f>F123*B123</f>
        <v>1.8430299999999968</v>
      </c>
      <c r="I123" s="100">
        <f>MIN(G123,H123)</f>
        <v>0.2632899999999995</v>
      </c>
      <c r="J123" s="97"/>
      <c r="K123" s="97">
        <v>1.5797399999999973</v>
      </c>
      <c r="L123" s="97"/>
      <c r="M123" s="97">
        <f>M121+K123+J123</f>
        <v>84.45032500000002</v>
      </c>
      <c r="N123" s="99"/>
    </row>
    <row r="124" spans="1:14" s="71" customFormat="1" ht="12">
      <c r="A124" s="96" t="s">
        <v>154</v>
      </c>
      <c r="B124" s="97"/>
      <c r="C124" s="97">
        <v>0.02</v>
      </c>
      <c r="D124" s="97">
        <v>0</v>
      </c>
      <c r="E124" s="97"/>
      <c r="F124" s="97"/>
      <c r="G124" s="97"/>
      <c r="H124" s="97"/>
      <c r="I124" s="98"/>
      <c r="J124" s="97"/>
      <c r="K124" s="97"/>
      <c r="L124" s="97"/>
      <c r="M124" s="97"/>
      <c r="N124" s="99"/>
    </row>
    <row r="125" spans="1:14" s="71" customFormat="1" ht="12">
      <c r="A125" s="96"/>
      <c r="B125" s="97">
        <v>23.67100000000005</v>
      </c>
      <c r="C125" s="97"/>
      <c r="D125" s="96"/>
      <c r="E125" s="97">
        <f>(C124+C126)/2</f>
        <v>0.025</v>
      </c>
      <c r="F125" s="97">
        <f>(D124+D126)</f>
        <v>0.12</v>
      </c>
      <c r="G125" s="97">
        <f>E125*B125</f>
        <v>0.5917750000000013</v>
      </c>
      <c r="H125" s="97">
        <f>F125*B125</f>
        <v>2.840520000000006</v>
      </c>
      <c r="I125" s="100">
        <f>MIN(G125,H125)</f>
        <v>0.5917750000000013</v>
      </c>
      <c r="J125" s="97"/>
      <c r="K125" s="97">
        <v>2.248745000000005</v>
      </c>
      <c r="L125" s="97"/>
      <c r="M125" s="97">
        <f>M123+K125+J125</f>
        <v>86.69907000000002</v>
      </c>
      <c r="N125" s="99"/>
    </row>
    <row r="126" spans="1:14" s="71" customFormat="1" ht="12">
      <c r="A126" s="96" t="s">
        <v>155</v>
      </c>
      <c r="B126" s="97"/>
      <c r="C126" s="97">
        <v>0.03</v>
      </c>
      <c r="D126" s="97">
        <v>0.12</v>
      </c>
      <c r="E126" s="97"/>
      <c r="F126" s="97"/>
      <c r="G126" s="97"/>
      <c r="H126" s="97"/>
      <c r="I126" s="98"/>
      <c r="J126" s="97"/>
      <c r="K126" s="97"/>
      <c r="L126" s="97"/>
      <c r="M126" s="97"/>
      <c r="N126" s="99"/>
    </row>
    <row r="127" spans="1:14" s="71" customFormat="1" ht="12">
      <c r="A127" s="96"/>
      <c r="B127" s="97">
        <v>14.902000000000044</v>
      </c>
      <c r="C127" s="97"/>
      <c r="D127" s="96"/>
      <c r="E127" s="97">
        <f>(C126+C128)/2</f>
        <v>0.015</v>
      </c>
      <c r="F127" s="97">
        <f>(D126+D128)</f>
        <v>0.32</v>
      </c>
      <c r="G127" s="97">
        <f>E127*B127</f>
        <v>0.22353000000000064</v>
      </c>
      <c r="H127" s="97">
        <f>F127*B127</f>
        <v>4.768640000000014</v>
      </c>
      <c r="I127" s="100">
        <f>MIN(G127,H127)</f>
        <v>0.22353000000000064</v>
      </c>
      <c r="J127" s="97"/>
      <c r="K127" s="97">
        <v>4.5451100000000135</v>
      </c>
      <c r="L127" s="97"/>
      <c r="M127" s="97">
        <f>M125+K127+J127</f>
        <v>91.24418000000003</v>
      </c>
      <c r="N127" s="99"/>
    </row>
    <row r="128" spans="1:14" s="71" customFormat="1" ht="12">
      <c r="A128" s="96" t="s">
        <v>156</v>
      </c>
      <c r="B128" s="97"/>
      <c r="C128" s="97">
        <v>0</v>
      </c>
      <c r="D128" s="97">
        <v>0.2</v>
      </c>
      <c r="E128" s="97"/>
      <c r="F128" s="97"/>
      <c r="G128" s="97"/>
      <c r="H128" s="97"/>
      <c r="I128" s="98"/>
      <c r="J128" s="97"/>
      <c r="K128" s="97"/>
      <c r="L128" s="97"/>
      <c r="M128" s="97"/>
      <c r="N128" s="99"/>
    </row>
    <row r="129" spans="1:14" s="71" customFormat="1" ht="12">
      <c r="A129" s="96"/>
      <c r="B129" s="97">
        <v>35.097999999999956</v>
      </c>
      <c r="C129" s="97"/>
      <c r="D129" s="96"/>
      <c r="E129" s="97">
        <f>(C128+C130)/2</f>
        <v>0</v>
      </c>
      <c r="F129" s="97">
        <f>(D128+D130)</f>
        <v>0.37</v>
      </c>
      <c r="G129" s="97">
        <f>E129*B129</f>
        <v>0</v>
      </c>
      <c r="H129" s="97">
        <f>F129*B129</f>
        <v>12.986259999999984</v>
      </c>
      <c r="I129" s="100">
        <f>MIN(G129,H129)</f>
        <v>0</v>
      </c>
      <c r="J129" s="97"/>
      <c r="K129" s="97">
        <v>12.986259999999984</v>
      </c>
      <c r="L129" s="97"/>
      <c r="M129" s="97">
        <f>M127+K129+J129</f>
        <v>104.23044000000002</v>
      </c>
      <c r="N129" s="99"/>
    </row>
    <row r="130" spans="1:14" s="71" customFormat="1" ht="12">
      <c r="A130" s="96" t="s">
        <v>157</v>
      </c>
      <c r="B130" s="97"/>
      <c r="C130" s="97">
        <v>0</v>
      </c>
      <c r="D130" s="97">
        <v>0.17</v>
      </c>
      <c r="E130" s="97"/>
      <c r="F130" s="97"/>
      <c r="G130" s="97"/>
      <c r="H130" s="97"/>
      <c r="I130" s="98"/>
      <c r="J130" s="97"/>
      <c r="K130" s="97"/>
      <c r="L130" s="97"/>
      <c r="M130" s="97"/>
      <c r="N130" s="99"/>
    </row>
    <row r="131" spans="1:14" s="71" customFormat="1" ht="12">
      <c r="A131" s="96"/>
      <c r="B131" s="97">
        <v>50</v>
      </c>
      <c r="C131" s="97"/>
      <c r="D131" s="96"/>
      <c r="E131" s="97">
        <f>(C130+C132)/2</f>
        <v>0</v>
      </c>
      <c r="F131" s="97">
        <f>(D130+D132)</f>
        <v>0.23</v>
      </c>
      <c r="G131" s="97">
        <f>E131*B131</f>
        <v>0</v>
      </c>
      <c r="H131" s="97">
        <f>F131*B131</f>
        <v>11.5</v>
      </c>
      <c r="I131" s="100">
        <f>MIN(G131,H131)</f>
        <v>0</v>
      </c>
      <c r="J131" s="97"/>
      <c r="K131" s="97">
        <v>11.5</v>
      </c>
      <c r="L131" s="97"/>
      <c r="M131" s="97">
        <f>M129+K131+J131</f>
        <v>115.73044000000002</v>
      </c>
      <c r="N131" s="99"/>
    </row>
    <row r="132" spans="1:14" s="71" customFormat="1" ht="12">
      <c r="A132" s="96" t="s">
        <v>158</v>
      </c>
      <c r="B132" s="97"/>
      <c r="C132" s="97">
        <v>0</v>
      </c>
      <c r="D132" s="97">
        <v>0.06</v>
      </c>
      <c r="E132" s="97"/>
      <c r="F132" s="97"/>
      <c r="G132" s="97"/>
      <c r="H132" s="97"/>
      <c r="I132" s="98"/>
      <c r="J132" s="97"/>
      <c r="K132" s="97"/>
      <c r="L132" s="97"/>
      <c r="M132" s="97"/>
      <c r="N132" s="99"/>
    </row>
    <row r="133" spans="1:14" s="71" customFormat="1" ht="12">
      <c r="A133" s="96"/>
      <c r="B133" s="97">
        <v>13.96</v>
      </c>
      <c r="C133" s="97"/>
      <c r="D133" s="96"/>
      <c r="E133" s="97">
        <f>(C132+C134)/2</f>
        <v>0.05</v>
      </c>
      <c r="F133" s="97">
        <f>(D132+D134)</f>
        <v>0.08</v>
      </c>
      <c r="G133" s="97">
        <f>E133*B133</f>
        <v>0.6980000000000001</v>
      </c>
      <c r="H133" s="97">
        <f>F133*B133</f>
        <v>1.1168</v>
      </c>
      <c r="I133" s="100">
        <f>MIN(G133,H133)</f>
        <v>0.6980000000000001</v>
      </c>
      <c r="J133" s="97"/>
      <c r="K133" s="97">
        <v>0.41879999999999995</v>
      </c>
      <c r="L133" s="97"/>
      <c r="M133" s="97">
        <f>M131+K133+J133</f>
        <v>116.14924000000002</v>
      </c>
      <c r="N133" s="99"/>
    </row>
    <row r="134" spans="1:14" s="71" customFormat="1" ht="12">
      <c r="A134" s="96" t="s">
        <v>159</v>
      </c>
      <c r="B134" s="97"/>
      <c r="C134" s="97">
        <v>0.1</v>
      </c>
      <c r="D134" s="97">
        <v>0.02</v>
      </c>
      <c r="E134" s="97"/>
      <c r="F134" s="97"/>
      <c r="G134" s="97"/>
      <c r="H134" s="97"/>
      <c r="I134" s="98"/>
      <c r="J134" s="97"/>
      <c r="K134" s="97"/>
      <c r="L134" s="97"/>
      <c r="M134" s="97"/>
      <c r="N134" s="99"/>
    </row>
    <row r="135" spans="1:14" s="71" customFormat="1" ht="12">
      <c r="A135" s="96"/>
      <c r="B135" s="97">
        <v>36.04</v>
      </c>
      <c r="C135" s="97"/>
      <c r="D135" s="96"/>
      <c r="E135" s="97">
        <f>(C134+C136)/2</f>
        <v>0.055</v>
      </c>
      <c r="F135" s="97">
        <f>(D134+D136)</f>
        <v>0.08999999999999996</v>
      </c>
      <c r="G135" s="97">
        <f>E135*B135</f>
        <v>1.9822</v>
      </c>
      <c r="H135" s="97">
        <f>F135*B135</f>
        <v>3.2435999999999985</v>
      </c>
      <c r="I135" s="100">
        <f>MIN(G135,H135)</f>
        <v>1.9822</v>
      </c>
      <c r="J135" s="97"/>
      <c r="K135" s="97">
        <v>1.2613999999999985</v>
      </c>
      <c r="L135" s="97"/>
      <c r="M135" s="97">
        <f>M133+K135+J135</f>
        <v>117.41064000000001</v>
      </c>
      <c r="N135" s="99"/>
    </row>
    <row r="136" spans="1:14" s="71" customFormat="1" ht="12">
      <c r="A136" s="96" t="s">
        <v>160</v>
      </c>
      <c r="B136" s="97"/>
      <c r="C136" s="97">
        <v>0.01</v>
      </c>
      <c r="D136" s="97">
        <v>0.06999999999999995</v>
      </c>
      <c r="E136" s="97"/>
      <c r="F136" s="97"/>
      <c r="G136" s="97"/>
      <c r="H136" s="97"/>
      <c r="I136" s="98"/>
      <c r="J136" s="97"/>
      <c r="K136" s="97"/>
      <c r="L136" s="97"/>
      <c r="M136" s="97"/>
      <c r="N136" s="99"/>
    </row>
    <row r="137" spans="1:14" s="71" customFormat="1" ht="12">
      <c r="A137" s="96"/>
      <c r="B137" s="97">
        <v>22.873000000000047</v>
      </c>
      <c r="C137" s="97"/>
      <c r="D137" s="96"/>
      <c r="E137" s="97">
        <f>(C136+C138)/2</f>
        <v>0.015</v>
      </c>
      <c r="F137" s="97">
        <f>(D136+D138)</f>
        <v>0.08999999999999996</v>
      </c>
      <c r="G137" s="97">
        <f>E137*B137</f>
        <v>0.3430950000000007</v>
      </c>
      <c r="H137" s="97">
        <f>F137*B137</f>
        <v>2.058570000000003</v>
      </c>
      <c r="I137" s="100">
        <f>MIN(G137,H137)</f>
        <v>0.3430950000000007</v>
      </c>
      <c r="J137" s="97"/>
      <c r="K137" s="97">
        <v>1.7154750000000023</v>
      </c>
      <c r="L137" s="97"/>
      <c r="M137" s="97">
        <f>M135+K137+J137</f>
        <v>119.12611500000001</v>
      </c>
      <c r="N137" s="99"/>
    </row>
    <row r="138" spans="1:14" s="71" customFormat="1" ht="12">
      <c r="A138" s="96" t="s">
        <v>161</v>
      </c>
      <c r="B138" s="97"/>
      <c r="C138" s="97">
        <v>0.02</v>
      </c>
      <c r="D138" s="97">
        <v>0.02</v>
      </c>
      <c r="E138" s="97"/>
      <c r="F138" s="97"/>
      <c r="G138" s="97"/>
      <c r="H138" s="97"/>
      <c r="I138" s="98"/>
      <c r="J138" s="97"/>
      <c r="K138" s="97"/>
      <c r="L138" s="97"/>
      <c r="M138" s="97"/>
      <c r="N138" s="99"/>
    </row>
    <row r="139" spans="1:14" s="71" customFormat="1" ht="12">
      <c r="A139" s="96"/>
      <c r="B139" s="97">
        <v>25</v>
      </c>
      <c r="C139" s="97"/>
      <c r="D139" s="96"/>
      <c r="E139" s="97">
        <f>(C138+C140)/2</f>
        <v>0.01</v>
      </c>
      <c r="F139" s="97">
        <f>(D138+D140)</f>
        <v>0.07</v>
      </c>
      <c r="G139" s="97">
        <f>E139*B139</f>
        <v>0.25</v>
      </c>
      <c r="H139" s="97">
        <f>F139*B139</f>
        <v>1.7500000000000002</v>
      </c>
      <c r="I139" s="100">
        <f>MIN(G139,H139)</f>
        <v>0.25</v>
      </c>
      <c r="J139" s="97"/>
      <c r="K139" s="97">
        <v>1.5</v>
      </c>
      <c r="L139" s="97"/>
      <c r="M139" s="97">
        <f>M137+K139+J139</f>
        <v>120.62611500000001</v>
      </c>
      <c r="N139" s="99"/>
    </row>
    <row r="140" spans="1:14" s="71" customFormat="1" ht="12">
      <c r="A140" s="96" t="s">
        <v>162</v>
      </c>
      <c r="B140" s="97"/>
      <c r="C140" s="97">
        <v>0</v>
      </c>
      <c r="D140" s="97">
        <v>0.05</v>
      </c>
      <c r="E140" s="97"/>
      <c r="F140" s="97"/>
      <c r="G140" s="97"/>
      <c r="H140" s="97"/>
      <c r="I140" s="98"/>
      <c r="J140" s="97"/>
      <c r="K140" s="97"/>
      <c r="L140" s="97"/>
      <c r="M140" s="97"/>
      <c r="N140" s="99"/>
    </row>
    <row r="141" spans="1:14" s="71" customFormat="1" ht="12">
      <c r="A141" s="96"/>
      <c r="B141" s="97">
        <v>2.1269999999999527</v>
      </c>
      <c r="C141" s="97"/>
      <c r="D141" s="96"/>
      <c r="E141" s="97">
        <f>(C140+C142)/2</f>
        <v>0</v>
      </c>
      <c r="F141" s="97">
        <f>(D140+D142)</f>
        <v>0.1</v>
      </c>
      <c r="G141" s="97">
        <f>E141*B141</f>
        <v>0</v>
      </c>
      <c r="H141" s="97">
        <f>F141*B141</f>
        <v>0.21269999999999528</v>
      </c>
      <c r="I141" s="100">
        <f>MIN(G141,H141)</f>
        <v>0</v>
      </c>
      <c r="J141" s="97"/>
      <c r="K141" s="97">
        <v>0.21269999999999528</v>
      </c>
      <c r="L141" s="97"/>
      <c r="M141" s="97">
        <f>M139+K141+J141</f>
        <v>120.83881500000001</v>
      </c>
      <c r="N141" s="99"/>
    </row>
    <row r="142" spans="1:14" s="71" customFormat="1" ht="12">
      <c r="A142" s="96" t="s">
        <v>163</v>
      </c>
      <c r="B142" s="97"/>
      <c r="C142" s="97">
        <v>0</v>
      </c>
      <c r="D142" s="97">
        <v>0.05</v>
      </c>
      <c r="E142" s="97"/>
      <c r="F142" s="97"/>
      <c r="G142" s="97"/>
      <c r="H142" s="97"/>
      <c r="I142" s="98"/>
      <c r="J142" s="97"/>
      <c r="K142" s="97"/>
      <c r="L142" s="97"/>
      <c r="M142" s="97"/>
      <c r="N142" s="99"/>
    </row>
    <row r="143" spans="1:14" s="71" customFormat="1" ht="12">
      <c r="A143" s="96"/>
      <c r="B143" s="97">
        <v>50</v>
      </c>
      <c r="C143" s="97"/>
      <c r="D143" s="96"/>
      <c r="E143" s="97">
        <f>(C142+C144)/2</f>
        <v>0.01</v>
      </c>
      <c r="F143" s="97">
        <f>(D142+D144)</f>
        <v>0.07</v>
      </c>
      <c r="G143" s="97">
        <f>E143*B143</f>
        <v>0.5</v>
      </c>
      <c r="H143" s="97">
        <f>F143*B143</f>
        <v>3.5000000000000004</v>
      </c>
      <c r="I143" s="100">
        <f>MIN(G143,H143)</f>
        <v>0.5</v>
      </c>
      <c r="J143" s="97"/>
      <c r="K143" s="97">
        <v>3</v>
      </c>
      <c r="L143" s="97"/>
      <c r="M143" s="97">
        <f>M141+K143+J143</f>
        <v>123.83881500000001</v>
      </c>
      <c r="N143" s="99"/>
    </row>
    <row r="144" spans="1:14" s="71" customFormat="1" ht="12">
      <c r="A144" s="96" t="s">
        <v>164</v>
      </c>
      <c r="B144" s="97"/>
      <c r="C144" s="97">
        <v>0.02</v>
      </c>
      <c r="D144" s="97">
        <v>0.02</v>
      </c>
      <c r="E144" s="97"/>
      <c r="F144" s="97"/>
      <c r="G144" s="97"/>
      <c r="H144" s="97"/>
      <c r="I144" s="98"/>
      <c r="J144" s="97"/>
      <c r="K144" s="97"/>
      <c r="L144" s="97"/>
      <c r="M144" s="97"/>
      <c r="N144" s="99"/>
    </row>
    <row r="145" spans="1:14" s="71" customFormat="1" ht="12">
      <c r="A145" s="96"/>
      <c r="B145" s="97">
        <v>3.508000000000038</v>
      </c>
      <c r="C145" s="97"/>
      <c r="D145" s="96"/>
      <c r="E145" s="97">
        <f>(C144+C146)/2</f>
        <v>0.03</v>
      </c>
      <c r="F145" s="97">
        <f>(D144+D146)</f>
        <v>0.04</v>
      </c>
      <c r="G145" s="97">
        <f>E145*B145</f>
        <v>0.10524000000000114</v>
      </c>
      <c r="H145" s="97">
        <f>F145*B145</f>
        <v>0.14032000000000153</v>
      </c>
      <c r="I145" s="100">
        <f>MIN(G145,H145)</f>
        <v>0.10524000000000114</v>
      </c>
      <c r="J145" s="97"/>
      <c r="K145" s="97">
        <v>0.03508000000000039</v>
      </c>
      <c r="L145" s="97"/>
      <c r="M145" s="97">
        <f>M143+K145+J145</f>
        <v>123.873895</v>
      </c>
      <c r="N145" s="99"/>
    </row>
    <row r="146" spans="1:14" s="71" customFormat="1" ht="12">
      <c r="A146" s="96" t="s">
        <v>165</v>
      </c>
      <c r="B146" s="97"/>
      <c r="C146" s="97">
        <v>0.04</v>
      </c>
      <c r="D146" s="97">
        <v>0.02</v>
      </c>
      <c r="E146" s="97"/>
      <c r="F146" s="97"/>
      <c r="G146" s="97"/>
      <c r="H146" s="97"/>
      <c r="I146" s="98"/>
      <c r="J146" s="97"/>
      <c r="K146" s="97"/>
      <c r="L146" s="97"/>
      <c r="M146" s="97"/>
      <c r="N146" s="99"/>
    </row>
    <row r="147" spans="1:14" s="71" customFormat="1" ht="12">
      <c r="A147" s="96"/>
      <c r="B147" s="97">
        <v>25</v>
      </c>
      <c r="C147" s="97"/>
      <c r="D147" s="96"/>
      <c r="E147" s="97">
        <f>(C146+C148)/2</f>
        <v>0.03</v>
      </c>
      <c r="F147" s="97">
        <f>(D146+D148)</f>
        <v>0.06</v>
      </c>
      <c r="G147" s="97">
        <f>E147*B147</f>
        <v>0.75</v>
      </c>
      <c r="H147" s="97">
        <f>F147*B147</f>
        <v>1.5</v>
      </c>
      <c r="I147" s="100">
        <f>MIN(G147,H147)</f>
        <v>0.75</v>
      </c>
      <c r="J147" s="97"/>
      <c r="K147" s="97">
        <v>0.75</v>
      </c>
      <c r="L147" s="97"/>
      <c r="M147" s="97">
        <f>M145+K147+J147</f>
        <v>124.623895</v>
      </c>
      <c r="N147" s="99"/>
    </row>
    <row r="148" spans="1:14" s="71" customFormat="1" ht="12">
      <c r="A148" s="96" t="s">
        <v>166</v>
      </c>
      <c r="B148" s="97"/>
      <c r="C148" s="97">
        <v>0.02</v>
      </c>
      <c r="D148" s="97">
        <v>0.04</v>
      </c>
      <c r="E148" s="97"/>
      <c r="F148" s="97"/>
      <c r="G148" s="97"/>
      <c r="H148" s="97"/>
      <c r="I148" s="98"/>
      <c r="J148" s="97"/>
      <c r="K148" s="97"/>
      <c r="L148" s="97"/>
      <c r="M148" s="97"/>
      <c r="N148" s="99"/>
    </row>
    <row r="149" spans="1:14" s="71" customFormat="1" ht="12">
      <c r="A149" s="96"/>
      <c r="B149" s="97">
        <v>18.701999999999998</v>
      </c>
      <c r="C149" s="97"/>
      <c r="D149" s="96"/>
      <c r="E149" s="97">
        <f>(C148+C150)/2</f>
        <v>0.025</v>
      </c>
      <c r="F149" s="97">
        <f>(D148+D150)</f>
        <v>0.07</v>
      </c>
      <c r="G149" s="97">
        <f>E149*B149</f>
        <v>0.46754999999999997</v>
      </c>
      <c r="H149" s="97">
        <f>F149*B149</f>
        <v>1.30914</v>
      </c>
      <c r="I149" s="100">
        <f>MIN(G149,H149)</f>
        <v>0.46754999999999997</v>
      </c>
      <c r="J149" s="97"/>
      <c r="K149" s="97">
        <v>0.8415900000000001</v>
      </c>
      <c r="L149" s="97"/>
      <c r="M149" s="97">
        <f>M147+K149+J149</f>
        <v>125.465485</v>
      </c>
      <c r="N149" s="99"/>
    </row>
    <row r="150" spans="1:14" s="71" customFormat="1" ht="12">
      <c r="A150" s="96" t="s">
        <v>167</v>
      </c>
      <c r="B150" s="97"/>
      <c r="C150" s="97">
        <v>0.03</v>
      </c>
      <c r="D150" s="97">
        <v>0.03</v>
      </c>
      <c r="E150" s="97"/>
      <c r="F150" s="97"/>
      <c r="G150" s="97"/>
      <c r="H150" s="97"/>
      <c r="I150" s="98"/>
      <c r="J150" s="97"/>
      <c r="K150" s="97"/>
      <c r="L150" s="97"/>
      <c r="M150" s="97"/>
      <c r="N150" s="99"/>
    </row>
    <row r="151" spans="1:14" s="71" customFormat="1" ht="12">
      <c r="A151" s="96"/>
      <c r="B151" s="97">
        <v>2.7899999999999636</v>
      </c>
      <c r="C151" s="97"/>
      <c r="D151" s="96"/>
      <c r="E151" s="97">
        <f>(C150+C152)/2</f>
        <v>0.03</v>
      </c>
      <c r="F151" s="97">
        <f>(D150+D152)</f>
        <v>0.03</v>
      </c>
      <c r="G151" s="97">
        <f>E151*B151</f>
        <v>0.0836999999999989</v>
      </c>
      <c r="H151" s="97">
        <f>F151*B151</f>
        <v>0.0836999999999989</v>
      </c>
      <c r="I151" s="100">
        <f>H151</f>
        <v>0.0836999999999989</v>
      </c>
      <c r="J151" s="97"/>
      <c r="K151" s="97">
        <v>0</v>
      </c>
      <c r="L151" s="97"/>
      <c r="M151" s="97">
        <f>M149+K151+J151</f>
        <v>125.465485</v>
      </c>
      <c r="N151" s="99"/>
    </row>
    <row r="152" spans="1:14" s="71" customFormat="1" ht="12">
      <c r="A152" s="96" t="s">
        <v>168</v>
      </c>
      <c r="B152" s="97"/>
      <c r="C152" s="97">
        <v>0.03</v>
      </c>
      <c r="D152" s="97">
        <v>0</v>
      </c>
      <c r="E152" s="97"/>
      <c r="F152" s="97"/>
      <c r="G152" s="97"/>
      <c r="H152" s="97"/>
      <c r="I152" s="98"/>
      <c r="J152" s="97"/>
      <c r="K152" s="97"/>
      <c r="L152" s="97"/>
      <c r="M152" s="97"/>
      <c r="N152" s="99"/>
    </row>
    <row r="153" spans="1:14" s="71" customFormat="1" ht="12">
      <c r="A153" s="96"/>
      <c r="B153" s="97">
        <v>50</v>
      </c>
      <c r="C153" s="97"/>
      <c r="D153" s="96"/>
      <c r="E153" s="97">
        <f>(C152+C154)/2</f>
        <v>0.015</v>
      </c>
      <c r="F153" s="97">
        <f>(D152+D154)</f>
        <v>0.11</v>
      </c>
      <c r="G153" s="97">
        <f>E153*B153</f>
        <v>0.75</v>
      </c>
      <c r="H153" s="97">
        <f>F153*B153</f>
        <v>5.5</v>
      </c>
      <c r="I153" s="100">
        <f>MIN(G153,H153)</f>
        <v>0.75</v>
      </c>
      <c r="J153" s="97"/>
      <c r="K153" s="97">
        <v>4.75</v>
      </c>
      <c r="L153" s="97"/>
      <c r="M153" s="97">
        <f>M151+K153+J153</f>
        <v>130.215485</v>
      </c>
      <c r="N153" s="99"/>
    </row>
    <row r="154" spans="1:14" s="71" customFormat="1" ht="12">
      <c r="A154" s="96" t="s">
        <v>169</v>
      </c>
      <c r="B154" s="97"/>
      <c r="C154" s="97">
        <v>0</v>
      </c>
      <c r="D154" s="97">
        <v>0.11</v>
      </c>
      <c r="E154" s="97"/>
      <c r="F154" s="97"/>
      <c r="G154" s="97"/>
      <c r="H154" s="97"/>
      <c r="I154" s="98"/>
      <c r="J154" s="97"/>
      <c r="K154" s="97"/>
      <c r="L154" s="97"/>
      <c r="M154" s="97"/>
      <c r="N154" s="99"/>
    </row>
    <row r="155" spans="1:14" s="71" customFormat="1" ht="12">
      <c r="A155" s="96"/>
      <c r="B155" s="97">
        <v>42.2829999999999</v>
      </c>
      <c r="C155" s="97"/>
      <c r="D155" s="96"/>
      <c r="E155" s="97">
        <f>(C154+C156)/2</f>
        <v>0.055</v>
      </c>
      <c r="F155" s="97">
        <f>(D154+D156)</f>
        <v>0.38</v>
      </c>
      <c r="G155" s="97">
        <f>E155*B155</f>
        <v>2.3255649999999948</v>
      </c>
      <c r="H155" s="97">
        <f>F155*B155</f>
        <v>16.067539999999962</v>
      </c>
      <c r="I155" s="100">
        <f>MIN(G155,H155)</f>
        <v>2.3255649999999948</v>
      </c>
      <c r="J155" s="97"/>
      <c r="K155" s="97">
        <v>13.741974999999968</v>
      </c>
      <c r="L155" s="97"/>
      <c r="M155" s="97">
        <f>M153+K155+J155</f>
        <v>143.95745999999997</v>
      </c>
      <c r="N155" s="99"/>
    </row>
    <row r="156" spans="1:14" s="71" customFormat="1" ht="12">
      <c r="A156" s="96" t="s">
        <v>170</v>
      </c>
      <c r="B156" s="97"/>
      <c r="C156" s="97">
        <v>0.11</v>
      </c>
      <c r="D156" s="97">
        <v>0.27</v>
      </c>
      <c r="E156" s="97"/>
      <c r="F156" s="97"/>
      <c r="G156" s="97"/>
      <c r="H156" s="97"/>
      <c r="I156" s="98"/>
      <c r="J156" s="97"/>
      <c r="K156" s="97"/>
      <c r="L156" s="97"/>
      <c r="M156" s="97"/>
      <c r="N156" s="99"/>
    </row>
    <row r="157" spans="1:14" s="71" customFormat="1" ht="12">
      <c r="A157" s="96"/>
      <c r="B157" s="97">
        <v>7.717000000000098</v>
      </c>
      <c r="C157" s="97"/>
      <c r="D157" s="96"/>
      <c r="E157" s="97">
        <f>(C156+C158)/2</f>
        <v>0.11</v>
      </c>
      <c r="F157" s="97">
        <f>(D156+D158)</f>
        <v>0.4</v>
      </c>
      <c r="G157" s="97">
        <f>E157*B157</f>
        <v>0.8488700000000108</v>
      </c>
      <c r="H157" s="97">
        <f>F157*B157</f>
        <v>3.0868000000000393</v>
      </c>
      <c r="I157" s="100">
        <f>MIN(G157,H157)</f>
        <v>0.8488700000000108</v>
      </c>
      <c r="J157" s="97"/>
      <c r="K157" s="97">
        <v>2.2379300000000284</v>
      </c>
      <c r="L157" s="97"/>
      <c r="M157" s="97">
        <f>M155+K157+J157</f>
        <v>146.19539</v>
      </c>
      <c r="N157" s="99"/>
    </row>
    <row r="158" spans="1:14" s="71" customFormat="1" ht="12">
      <c r="A158" s="96" t="s">
        <v>171</v>
      </c>
      <c r="B158" s="97"/>
      <c r="C158" s="97">
        <v>0.11</v>
      </c>
      <c r="D158" s="97">
        <v>0.13</v>
      </c>
      <c r="E158" s="97"/>
      <c r="F158" s="97"/>
      <c r="G158" s="97"/>
      <c r="H158" s="97"/>
      <c r="I158" s="98"/>
      <c r="J158" s="97"/>
      <c r="K158" s="97"/>
      <c r="L158" s="97"/>
      <c r="M158" s="97"/>
      <c r="N158" s="99"/>
    </row>
    <row r="159" spans="1:14" s="71" customFormat="1" ht="12">
      <c r="A159" s="96"/>
      <c r="B159" s="97">
        <v>50</v>
      </c>
      <c r="C159" s="97"/>
      <c r="D159" s="96"/>
      <c r="E159" s="97">
        <f>(C158+C160)/2</f>
        <v>0.055</v>
      </c>
      <c r="F159" s="97">
        <f>(D158+D160)</f>
        <v>0.18</v>
      </c>
      <c r="G159" s="97">
        <f>E159*B159</f>
        <v>2.75</v>
      </c>
      <c r="H159" s="97">
        <f>F159*B159</f>
        <v>9</v>
      </c>
      <c r="I159" s="100">
        <f>MIN(G159,H159)</f>
        <v>2.75</v>
      </c>
      <c r="J159" s="97"/>
      <c r="K159" s="97">
        <v>6.25</v>
      </c>
      <c r="L159" s="97"/>
      <c r="M159" s="97">
        <f>M157+K159+J159</f>
        <v>152.44539</v>
      </c>
      <c r="N159" s="99"/>
    </row>
    <row r="160" spans="1:14" s="71" customFormat="1" ht="12">
      <c r="A160" s="96" t="s">
        <v>172</v>
      </c>
      <c r="B160" s="97"/>
      <c r="C160" s="97">
        <v>0</v>
      </c>
      <c r="D160" s="97">
        <v>0.05</v>
      </c>
      <c r="E160" s="97"/>
      <c r="F160" s="97"/>
      <c r="G160" s="97"/>
      <c r="H160" s="97"/>
      <c r="I160" s="98"/>
      <c r="J160" s="97"/>
      <c r="K160" s="97"/>
      <c r="L160" s="97"/>
      <c r="M160" s="97"/>
      <c r="N160" s="99"/>
    </row>
    <row r="161" spans="1:14" s="71" customFormat="1" ht="12">
      <c r="A161" s="96"/>
      <c r="B161" s="97">
        <v>34.447000000000116</v>
      </c>
      <c r="C161" s="97"/>
      <c r="D161" s="96"/>
      <c r="E161" s="97">
        <f>(C160+C162)/2</f>
        <v>0.03</v>
      </c>
      <c r="F161" s="97">
        <f>(D160+D162)</f>
        <v>0.07</v>
      </c>
      <c r="G161" s="97">
        <f>E161*B161</f>
        <v>1.0334100000000035</v>
      </c>
      <c r="H161" s="97">
        <f>F161*B161</f>
        <v>2.4112900000000086</v>
      </c>
      <c r="I161" s="100">
        <f>MIN(G161,H161)</f>
        <v>1.0334100000000035</v>
      </c>
      <c r="J161" s="97"/>
      <c r="K161" s="97">
        <v>1.377880000000005</v>
      </c>
      <c r="L161" s="97"/>
      <c r="M161" s="97">
        <f>M159+K161+J161</f>
        <v>153.82327</v>
      </c>
      <c r="N161" s="99"/>
    </row>
    <row r="162" spans="1:14" s="71" customFormat="1" ht="12">
      <c r="A162" s="96" t="s">
        <v>173</v>
      </c>
      <c r="B162" s="97"/>
      <c r="C162" s="97">
        <v>0.06</v>
      </c>
      <c r="D162" s="97">
        <v>0.02</v>
      </c>
      <c r="E162" s="97"/>
      <c r="F162" s="97"/>
      <c r="G162" s="97"/>
      <c r="H162" s="97"/>
      <c r="I162" s="98"/>
      <c r="J162" s="97"/>
      <c r="K162" s="97"/>
      <c r="L162" s="97"/>
      <c r="M162" s="97"/>
      <c r="N162" s="99"/>
    </row>
    <row r="163" spans="1:14" s="71" customFormat="1" ht="12">
      <c r="A163" s="96"/>
      <c r="B163" s="97">
        <v>15.552999999999884</v>
      </c>
      <c r="C163" s="97"/>
      <c r="D163" s="96"/>
      <c r="E163" s="97">
        <f>(C162+C164)/2</f>
        <v>0.075</v>
      </c>
      <c r="F163" s="97">
        <f>(D162+D164)</f>
        <v>0.04</v>
      </c>
      <c r="G163" s="97">
        <f>E163*B163</f>
        <v>1.1664749999999913</v>
      </c>
      <c r="H163" s="97">
        <f>F163*B163</f>
        <v>0.6221199999999953</v>
      </c>
      <c r="I163" s="100">
        <f>MIN(G163,H163)</f>
        <v>0.6221199999999953</v>
      </c>
      <c r="J163" s="97">
        <v>-0.5443549999999959</v>
      </c>
      <c r="K163" s="97"/>
      <c r="L163" s="97"/>
      <c r="M163" s="97">
        <f>M161+K163+J163</f>
        <v>153.278915</v>
      </c>
      <c r="N163" s="99"/>
    </row>
    <row r="164" spans="1:14" s="71" customFormat="1" ht="12">
      <c r="A164" s="96" t="s">
        <v>174</v>
      </c>
      <c r="B164" s="97"/>
      <c r="C164" s="97">
        <v>0.09</v>
      </c>
      <c r="D164" s="97">
        <v>0.02</v>
      </c>
      <c r="E164" s="97"/>
      <c r="F164" s="97"/>
      <c r="G164" s="97"/>
      <c r="H164" s="97"/>
      <c r="I164" s="98"/>
      <c r="J164" s="97"/>
      <c r="K164" s="97"/>
      <c r="L164" s="97"/>
      <c r="M164" s="97"/>
      <c r="N164" s="99"/>
    </row>
    <row r="165" spans="1:14" s="71" customFormat="1" ht="12">
      <c r="A165" s="96"/>
      <c r="B165" s="97">
        <v>50</v>
      </c>
      <c r="C165" s="97"/>
      <c r="D165" s="96"/>
      <c r="E165" s="97">
        <f>(C164+C166)/2</f>
        <v>0.045</v>
      </c>
      <c r="F165" s="97">
        <f>(D164+D166)</f>
        <v>0.26</v>
      </c>
      <c r="G165" s="97">
        <f>E165*B165</f>
        <v>2.25</v>
      </c>
      <c r="H165" s="97">
        <f>F165*B165</f>
        <v>13</v>
      </c>
      <c r="I165" s="100">
        <f>MIN(G165,H165)</f>
        <v>2.25</v>
      </c>
      <c r="J165" s="97"/>
      <c r="K165" s="97">
        <v>10.75</v>
      </c>
      <c r="L165" s="97"/>
      <c r="M165" s="97">
        <f>M163+K165+J165</f>
        <v>164.028915</v>
      </c>
      <c r="N165" s="99"/>
    </row>
    <row r="166" spans="1:14" s="71" customFormat="1" ht="12">
      <c r="A166" s="96" t="s">
        <v>175</v>
      </c>
      <c r="B166" s="97"/>
      <c r="C166" s="97">
        <v>0</v>
      </c>
      <c r="D166" s="97">
        <v>0.24</v>
      </c>
      <c r="E166" s="97"/>
      <c r="F166" s="97"/>
      <c r="G166" s="97"/>
      <c r="H166" s="97"/>
      <c r="I166" s="98"/>
      <c r="J166" s="97"/>
      <c r="K166" s="97"/>
      <c r="L166" s="97"/>
      <c r="M166" s="97"/>
      <c r="N166" s="99"/>
    </row>
    <row r="167" spans="1:14" s="71" customFormat="1" ht="12">
      <c r="A167" s="96"/>
      <c r="B167" s="97">
        <v>28.55600000000004</v>
      </c>
      <c r="C167" s="97"/>
      <c r="D167" s="96"/>
      <c r="E167" s="97">
        <f>(C166+C168)/2</f>
        <v>0.25</v>
      </c>
      <c r="F167" s="97">
        <f>(D166+D168)</f>
        <v>0.24</v>
      </c>
      <c r="G167" s="97">
        <f>E167*B167</f>
        <v>7.13900000000001</v>
      </c>
      <c r="H167" s="97">
        <f>F167*B167</f>
        <v>6.85344000000001</v>
      </c>
      <c r="I167" s="100">
        <f>MIN(G167,H167)</f>
        <v>6.85344000000001</v>
      </c>
      <c r="J167" s="97">
        <v>-0.28556000000000026</v>
      </c>
      <c r="K167" s="97"/>
      <c r="L167" s="97"/>
      <c r="M167" s="97">
        <f>M165+K167+J167</f>
        <v>163.743355</v>
      </c>
      <c r="N167" s="99"/>
    </row>
    <row r="168" spans="1:14" s="71" customFormat="1" ht="12">
      <c r="A168" s="96" t="s">
        <v>176</v>
      </c>
      <c r="B168" s="97"/>
      <c r="C168" s="97">
        <v>0.5</v>
      </c>
      <c r="D168" s="97">
        <v>0</v>
      </c>
      <c r="E168" s="97"/>
      <c r="F168" s="97"/>
      <c r="G168" s="97"/>
      <c r="H168" s="97"/>
      <c r="I168" s="98"/>
      <c r="J168" s="97"/>
      <c r="K168" s="97"/>
      <c r="L168" s="97"/>
      <c r="M168" s="97"/>
      <c r="N168" s="99"/>
    </row>
    <row r="169" spans="1:14" s="71" customFormat="1" ht="12">
      <c r="A169" s="99"/>
      <c r="B169" s="101"/>
      <c r="C169" s="101"/>
      <c r="D169" s="99"/>
      <c r="E169" s="101"/>
      <c r="F169" s="101"/>
      <c r="G169" s="97">
        <f>SUM(G7:G168)</f>
        <v>103.141495</v>
      </c>
      <c r="H169" s="97">
        <f>SUM(H7:H168)</f>
        <v>266.88485</v>
      </c>
      <c r="I169" s="97">
        <f>SUM(I7:I168)</f>
        <v>62.68697000000003</v>
      </c>
      <c r="J169" s="97">
        <f>SUM(J7:J168)</f>
        <v>-40.454524999999975</v>
      </c>
      <c r="K169" s="97">
        <f>SUM(K7:K168)</f>
        <v>204.19788</v>
      </c>
      <c r="L169" s="97"/>
      <c r="M169" s="97">
        <f>M167</f>
        <v>163.743355</v>
      </c>
      <c r="N169" s="99"/>
    </row>
    <row r="170" spans="1:14" s="71" customFormat="1" ht="12">
      <c r="A170" s="99"/>
      <c r="B170" s="101"/>
      <c r="C170" s="101"/>
      <c r="D170" s="99"/>
      <c r="E170" s="101"/>
      <c r="F170" s="101"/>
      <c r="G170" s="101"/>
      <c r="H170" s="101"/>
      <c r="I170" s="102"/>
      <c r="J170" s="101"/>
      <c r="K170" s="101"/>
      <c r="L170" s="101"/>
      <c r="M170" s="101"/>
      <c r="N170" s="99"/>
    </row>
    <row r="171" spans="1:14" s="71" customFormat="1" ht="12">
      <c r="A171" s="99"/>
      <c r="B171" s="101"/>
      <c r="C171" s="101"/>
      <c r="D171" s="99"/>
      <c r="E171" s="101"/>
      <c r="F171" s="101"/>
      <c r="G171" s="101"/>
      <c r="H171" s="101"/>
      <c r="I171" s="102"/>
      <c r="J171" s="101"/>
      <c r="K171" s="101"/>
      <c r="L171" s="101"/>
      <c r="M171" s="101"/>
      <c r="N171" s="99"/>
    </row>
    <row r="172" spans="1:18" s="71" customFormat="1" ht="12">
      <c r="A172" s="99"/>
      <c r="B172" s="101"/>
      <c r="C172" s="101"/>
      <c r="D172" s="99"/>
      <c r="E172" s="101"/>
      <c r="F172" s="101"/>
      <c r="G172" s="101"/>
      <c r="H172" s="101"/>
      <c r="I172" s="102"/>
      <c r="J172" s="101"/>
      <c r="K172" s="101"/>
      <c r="L172" s="101"/>
      <c r="M172" s="101"/>
      <c r="N172" s="99"/>
      <c r="O172" s="72"/>
      <c r="R172" s="72"/>
    </row>
    <row r="173" spans="1:15" s="71" customFormat="1" ht="12">
      <c r="A173" s="99"/>
      <c r="B173" s="101"/>
      <c r="C173" s="101"/>
      <c r="D173" s="99"/>
      <c r="E173" s="101"/>
      <c r="F173" s="101"/>
      <c r="G173" s="101"/>
      <c r="H173" s="101"/>
      <c r="I173" s="102"/>
      <c r="J173" s="101"/>
      <c r="K173" s="101"/>
      <c r="L173" s="101"/>
      <c r="M173" s="101"/>
      <c r="N173" s="99"/>
      <c r="O173" s="72"/>
    </row>
    <row r="174" spans="1:15" s="71" customFormat="1" ht="12">
      <c r="A174" s="99"/>
      <c r="B174" s="101"/>
      <c r="C174" s="101"/>
      <c r="D174" s="99"/>
      <c r="E174" s="101"/>
      <c r="F174" s="101"/>
      <c r="G174" s="101"/>
      <c r="H174" s="101"/>
      <c r="I174" s="102"/>
      <c r="J174" s="101"/>
      <c r="K174" s="101"/>
      <c r="L174" s="101"/>
      <c r="M174" s="101"/>
      <c r="N174" s="99"/>
      <c r="O174" s="72"/>
    </row>
    <row r="175" spans="1:15" s="71" customFormat="1" ht="12">
      <c r="A175" s="99"/>
      <c r="B175" s="101"/>
      <c r="C175" s="101"/>
      <c r="D175" s="99"/>
      <c r="E175" s="101"/>
      <c r="F175" s="101"/>
      <c r="G175" s="101"/>
      <c r="H175" s="101"/>
      <c r="I175" s="102"/>
      <c r="J175" s="101"/>
      <c r="K175" s="101"/>
      <c r="L175" s="101"/>
      <c r="M175" s="101"/>
      <c r="N175" s="99"/>
      <c r="O175" s="72"/>
    </row>
    <row r="176" spans="1:18" s="71" customFormat="1" ht="13.5">
      <c r="A176" s="99"/>
      <c r="B176" s="99" t="s">
        <v>187</v>
      </c>
      <c r="C176" s="101"/>
      <c r="D176" s="99"/>
      <c r="E176" s="101"/>
      <c r="F176" s="101"/>
      <c r="G176" s="101"/>
      <c r="H176" s="101"/>
      <c r="I176" s="102" t="s">
        <v>188</v>
      </c>
      <c r="J176" s="99" t="s">
        <v>189</v>
      </c>
      <c r="K176" s="101">
        <f>G169</f>
        <v>103.141495</v>
      </c>
      <c r="L176" s="77" t="s">
        <v>207</v>
      </c>
      <c r="M176" s="101"/>
      <c r="N176" s="99"/>
      <c r="O176" s="72"/>
      <c r="P176" s="78"/>
      <c r="R176" s="69"/>
    </row>
    <row r="177" spans="1:15" s="71" customFormat="1" ht="13.5">
      <c r="A177" s="99"/>
      <c r="B177" s="99" t="s">
        <v>190</v>
      </c>
      <c r="C177" s="101"/>
      <c r="D177" s="99"/>
      <c r="E177" s="99" t="s">
        <v>191</v>
      </c>
      <c r="F177" s="101"/>
      <c r="G177" s="101"/>
      <c r="H177" s="101"/>
      <c r="I177" s="102" t="s">
        <v>192</v>
      </c>
      <c r="J177" s="99" t="s">
        <v>189</v>
      </c>
      <c r="K177" s="101">
        <f>H169</f>
        <v>266.88485</v>
      </c>
      <c r="L177" s="77" t="s">
        <v>207</v>
      </c>
      <c r="M177" s="101"/>
      <c r="N177" s="99"/>
      <c r="O177" s="72"/>
    </row>
    <row r="178" spans="1:15" s="71" customFormat="1" ht="13.5">
      <c r="A178" s="99"/>
      <c r="B178" s="99"/>
      <c r="C178" s="99"/>
      <c r="D178" s="101">
        <f>K176-K177</f>
        <v>-163.74335499999995</v>
      </c>
      <c r="E178" s="99" t="s">
        <v>189</v>
      </c>
      <c r="F178" s="101">
        <f>K179-K169</f>
        <v>-163.743355</v>
      </c>
      <c r="G178" s="101"/>
      <c r="H178" s="101"/>
      <c r="I178" s="102" t="s">
        <v>193</v>
      </c>
      <c r="J178" s="99" t="s">
        <v>189</v>
      </c>
      <c r="K178" s="101">
        <f>I169</f>
        <v>62.68697000000003</v>
      </c>
      <c r="L178" s="77" t="s">
        <v>207</v>
      </c>
      <c r="M178" s="101"/>
      <c r="N178" s="99"/>
      <c r="O178" s="72"/>
    </row>
    <row r="179" spans="1:15" s="71" customFormat="1" ht="13.5">
      <c r="A179" s="99"/>
      <c r="B179" s="101" t="s">
        <v>194</v>
      </c>
      <c r="C179" s="101"/>
      <c r="D179" s="99"/>
      <c r="E179" s="99" t="s">
        <v>195</v>
      </c>
      <c r="F179" s="99"/>
      <c r="G179" s="101"/>
      <c r="H179" s="101"/>
      <c r="I179" s="103" t="s">
        <v>196</v>
      </c>
      <c r="J179" s="99" t="s">
        <v>189</v>
      </c>
      <c r="K179" s="101">
        <f>J169*-1</f>
        <v>40.454524999999975</v>
      </c>
      <c r="L179" s="77" t="s">
        <v>207</v>
      </c>
      <c r="M179" s="101"/>
      <c r="N179" s="99"/>
      <c r="O179" s="72"/>
    </row>
    <row r="180" spans="1:18" s="71" customFormat="1" ht="13.5">
      <c r="A180" s="99"/>
      <c r="B180" s="101"/>
      <c r="C180" s="99"/>
      <c r="D180" s="101">
        <f>K176+K177</f>
        <v>370.026345</v>
      </c>
      <c r="E180" s="101" t="s">
        <v>189</v>
      </c>
      <c r="F180" s="101">
        <f>K179+K180+(2*K178)</f>
        <v>370.02634500000005</v>
      </c>
      <c r="G180" s="101"/>
      <c r="H180" s="101"/>
      <c r="I180" s="102" t="s">
        <v>197</v>
      </c>
      <c r="J180" s="99" t="s">
        <v>189</v>
      </c>
      <c r="K180" s="101">
        <f>K169</f>
        <v>204.19788</v>
      </c>
      <c r="L180" s="77" t="s">
        <v>207</v>
      </c>
      <c r="M180" s="101"/>
      <c r="N180" s="99"/>
      <c r="R180" s="70"/>
    </row>
    <row r="181" spans="1:18" s="71" customFormat="1" ht="12">
      <c r="A181" s="99"/>
      <c r="B181" s="101"/>
      <c r="C181" s="101"/>
      <c r="D181" s="99"/>
      <c r="E181" s="101"/>
      <c r="F181" s="101"/>
      <c r="G181" s="101"/>
      <c r="H181" s="101"/>
      <c r="I181" s="102"/>
      <c r="J181" s="101"/>
      <c r="K181" s="101"/>
      <c r="L181" s="101"/>
      <c r="M181" s="101"/>
      <c r="N181" s="99"/>
      <c r="R181" s="70"/>
    </row>
    <row r="182" spans="1:18" s="71" customFormat="1" ht="12">
      <c r="A182" s="99"/>
      <c r="B182" s="101"/>
      <c r="C182" s="101"/>
      <c r="D182" s="99"/>
      <c r="E182" s="101"/>
      <c r="F182" s="101"/>
      <c r="G182" s="101"/>
      <c r="H182" s="101"/>
      <c r="I182" s="102"/>
      <c r="J182" s="101"/>
      <c r="K182" s="101"/>
      <c r="L182" s="101"/>
      <c r="M182" s="101"/>
      <c r="N182" s="99"/>
      <c r="O182" s="78"/>
      <c r="Q182" s="69"/>
      <c r="R182" s="70"/>
    </row>
    <row r="183" spans="1:18" s="71" customFormat="1" ht="12">
      <c r="A183" s="99"/>
      <c r="B183" s="101"/>
      <c r="C183" s="102"/>
      <c r="D183" s="99"/>
      <c r="E183" s="101"/>
      <c r="F183" s="101"/>
      <c r="G183" s="101"/>
      <c r="H183" s="101"/>
      <c r="I183" s="102"/>
      <c r="J183" s="101"/>
      <c r="K183" s="101"/>
      <c r="L183" s="101"/>
      <c r="M183" s="101"/>
      <c r="N183" s="99"/>
      <c r="O183" s="70"/>
      <c r="P183" s="70"/>
      <c r="Q183" s="70"/>
      <c r="R183" s="70"/>
    </row>
    <row r="184" spans="1:18" s="71" customFormat="1" ht="12">
      <c r="A184" s="104"/>
      <c r="B184" s="101"/>
      <c r="C184" s="102"/>
      <c r="D184" s="99"/>
      <c r="E184" s="101"/>
      <c r="F184" s="101"/>
      <c r="G184" s="101"/>
      <c r="H184" s="101"/>
      <c r="I184" s="102"/>
      <c r="J184" s="101"/>
      <c r="K184" s="101"/>
      <c r="L184" s="101"/>
      <c r="M184" s="101"/>
      <c r="N184" s="99"/>
      <c r="O184" s="70"/>
      <c r="P184" s="70"/>
      <c r="Q184" s="70"/>
      <c r="R184" s="70"/>
    </row>
    <row r="185" spans="1:14" s="71" customFormat="1" ht="12">
      <c r="A185" s="99"/>
      <c r="B185" s="103"/>
      <c r="C185" s="101"/>
      <c r="D185" s="99"/>
      <c r="E185" s="101"/>
      <c r="F185" s="101"/>
      <c r="G185" s="101"/>
      <c r="H185" s="101"/>
      <c r="I185" s="110" t="s">
        <v>184</v>
      </c>
      <c r="J185" s="110" t="s">
        <v>185</v>
      </c>
      <c r="K185" s="101"/>
      <c r="L185" s="101"/>
      <c r="M185" s="101"/>
      <c r="N185" s="99"/>
    </row>
    <row r="186" spans="1:14" s="71" customFormat="1" ht="13.5">
      <c r="A186" s="99"/>
      <c r="B186" s="103"/>
      <c r="C186" s="101"/>
      <c r="D186" s="99"/>
      <c r="E186" s="101"/>
      <c r="F186" s="101"/>
      <c r="G186" s="101"/>
      <c r="H186" s="101"/>
      <c r="I186" s="97" t="s">
        <v>207</v>
      </c>
      <c r="J186" s="97" t="s">
        <v>207</v>
      </c>
      <c r="K186" s="101"/>
      <c r="L186" s="101"/>
      <c r="M186" s="101"/>
      <c r="N186" s="99"/>
    </row>
    <row r="187" spans="1:14" s="71" customFormat="1" ht="12">
      <c r="A187" s="99"/>
      <c r="B187" s="105" t="s">
        <v>203</v>
      </c>
      <c r="C187" s="99"/>
      <c r="D187" s="106"/>
      <c r="E187" s="106"/>
      <c r="F187" s="101"/>
      <c r="G187" s="106"/>
      <c r="H187" s="101"/>
      <c r="I187" s="97"/>
      <c r="J187" s="97">
        <v>163.74</v>
      </c>
      <c r="K187" s="101"/>
      <c r="L187" s="101"/>
      <c r="M187" s="101"/>
      <c r="N187" s="99"/>
    </row>
    <row r="188" spans="1:14" s="71" customFormat="1" ht="12">
      <c r="A188" s="99"/>
      <c r="B188" s="105" t="s">
        <v>204</v>
      </c>
      <c r="C188" s="99"/>
      <c r="D188" s="106"/>
      <c r="E188" s="106"/>
      <c r="F188" s="101"/>
      <c r="G188" s="106"/>
      <c r="H188" s="101"/>
      <c r="I188" s="97">
        <v>356.1664</v>
      </c>
      <c r="J188" s="97"/>
      <c r="K188" s="101"/>
      <c r="L188" s="101"/>
      <c r="M188" s="101"/>
      <c r="N188" s="99"/>
    </row>
    <row r="189" spans="1:14" s="71" customFormat="1" ht="12">
      <c r="A189" s="99"/>
      <c r="B189" s="105" t="s">
        <v>205</v>
      </c>
      <c r="C189" s="99"/>
      <c r="D189" s="106"/>
      <c r="E189" s="106"/>
      <c r="F189" s="101"/>
      <c r="G189" s="106"/>
      <c r="H189" s="101"/>
      <c r="I189" s="97">
        <v>94.07650000000001</v>
      </c>
      <c r="J189" s="97"/>
      <c r="K189" s="101"/>
      <c r="L189" s="101"/>
      <c r="M189" s="101"/>
      <c r="N189" s="99"/>
    </row>
    <row r="190" spans="1:14" s="71" customFormat="1" ht="12">
      <c r="A190" s="99"/>
      <c r="B190" s="101"/>
      <c r="C190" s="101"/>
      <c r="D190" s="99"/>
      <c r="E190" s="101"/>
      <c r="F190" s="101"/>
      <c r="G190" s="101"/>
      <c r="H190" s="101" t="s">
        <v>15</v>
      </c>
      <c r="I190" s="110">
        <f>SUM(I187:I189)</f>
        <v>450.2429</v>
      </c>
      <c r="J190" s="110">
        <f>SUM(J187:J189)</f>
        <v>163.74</v>
      </c>
      <c r="K190" s="101"/>
      <c r="L190" s="101"/>
      <c r="M190" s="101"/>
      <c r="N190" s="99"/>
    </row>
    <row r="191" spans="1:14" s="71" customFormat="1" ht="12">
      <c r="A191" s="99"/>
      <c r="B191" s="101"/>
      <c r="C191" s="101"/>
      <c r="D191" s="99"/>
      <c r="E191" s="101"/>
      <c r="F191" s="101"/>
      <c r="G191" s="101"/>
      <c r="H191" s="101"/>
      <c r="I191" s="102"/>
      <c r="J191" s="101"/>
      <c r="K191" s="101"/>
      <c r="L191" s="101"/>
      <c r="M191" s="101"/>
      <c r="N191" s="99"/>
    </row>
    <row r="192" spans="1:14" s="71" customFormat="1" ht="14.25">
      <c r="A192" s="99"/>
      <c r="B192" s="101"/>
      <c r="C192" s="101"/>
      <c r="D192" s="99"/>
      <c r="E192" s="111"/>
      <c r="F192" s="111" t="s">
        <v>206</v>
      </c>
      <c r="G192" s="111"/>
      <c r="H192" s="111"/>
      <c r="I192" s="111">
        <f>I190-J190</f>
        <v>286.5029</v>
      </c>
      <c r="J192" s="112" t="s">
        <v>212</v>
      </c>
      <c r="K192" s="101"/>
      <c r="L192" s="101"/>
      <c r="M192" s="101"/>
      <c r="N192" s="99"/>
    </row>
    <row r="193" spans="2:13" s="71" customFormat="1" ht="12">
      <c r="B193" s="72"/>
      <c r="C193" s="73"/>
      <c r="D193" s="74"/>
      <c r="E193" s="73"/>
      <c r="F193" s="75"/>
      <c r="G193" s="73"/>
      <c r="H193" s="75"/>
      <c r="I193" s="76"/>
      <c r="J193" s="73"/>
      <c r="K193" s="75"/>
      <c r="L193" s="73"/>
      <c r="M193" s="75"/>
    </row>
    <row r="194" spans="2:13" s="71" customFormat="1" ht="12">
      <c r="B194" s="72"/>
      <c r="C194" s="73"/>
      <c r="D194" s="74"/>
      <c r="E194" s="73"/>
      <c r="F194" s="75"/>
      <c r="G194" s="73"/>
      <c r="H194" s="75"/>
      <c r="I194" s="76"/>
      <c r="J194" s="73"/>
      <c r="K194" s="75"/>
      <c r="L194" s="73"/>
      <c r="M194" s="75"/>
    </row>
    <row r="195" spans="2:13" s="71" customFormat="1" ht="12">
      <c r="B195" s="72"/>
      <c r="C195" s="73"/>
      <c r="D195" s="74"/>
      <c r="E195" s="73"/>
      <c r="F195" s="75"/>
      <c r="G195" s="73"/>
      <c r="H195" s="75"/>
      <c r="I195" s="76"/>
      <c r="J195" s="73"/>
      <c r="K195" s="75"/>
      <c r="L195" s="73"/>
      <c r="M195" s="75"/>
    </row>
    <row r="196" spans="2:13" s="71" customFormat="1" ht="12">
      <c r="B196" s="72"/>
      <c r="C196" s="73"/>
      <c r="D196" s="74"/>
      <c r="E196" s="73"/>
      <c r="F196" s="75"/>
      <c r="G196" s="73"/>
      <c r="H196" s="75"/>
      <c r="I196" s="76"/>
      <c r="J196" s="73"/>
      <c r="K196" s="75"/>
      <c r="L196" s="73"/>
      <c r="M196" s="75"/>
    </row>
    <row r="197" spans="2:13" s="71" customFormat="1" ht="12">
      <c r="B197" s="72"/>
      <c r="C197" s="73"/>
      <c r="D197" s="74"/>
      <c r="E197" s="73"/>
      <c r="F197" s="75"/>
      <c r="G197" s="73"/>
      <c r="H197" s="75"/>
      <c r="I197" s="76"/>
      <c r="J197" s="73"/>
      <c r="K197" s="75"/>
      <c r="L197" s="73"/>
      <c r="M197" s="75"/>
    </row>
    <row r="198" spans="2:13" s="71" customFormat="1" ht="12">
      <c r="B198" s="72"/>
      <c r="C198" s="73"/>
      <c r="D198" s="74"/>
      <c r="E198" s="73"/>
      <c r="F198" s="75"/>
      <c r="G198" s="73"/>
      <c r="H198" s="75"/>
      <c r="I198" s="76"/>
      <c r="J198" s="73"/>
      <c r="K198" s="75"/>
      <c r="L198" s="73"/>
      <c r="M198" s="75"/>
    </row>
    <row r="199" spans="2:13" s="71" customFormat="1" ht="12">
      <c r="B199" s="72"/>
      <c r="C199" s="73"/>
      <c r="D199" s="74"/>
      <c r="E199" s="73"/>
      <c r="F199" s="75"/>
      <c r="G199" s="73"/>
      <c r="H199" s="75"/>
      <c r="I199" s="76"/>
      <c r="J199" s="73"/>
      <c r="K199" s="75"/>
      <c r="L199" s="73"/>
      <c r="M199" s="75"/>
    </row>
    <row r="200" spans="2:13" s="71" customFormat="1" ht="12">
      <c r="B200" s="72"/>
      <c r="C200" s="73"/>
      <c r="D200" s="74"/>
      <c r="E200" s="73"/>
      <c r="F200" s="75"/>
      <c r="G200" s="73"/>
      <c r="H200" s="75"/>
      <c r="I200" s="76"/>
      <c r="J200" s="73"/>
      <c r="K200" s="75"/>
      <c r="L200" s="73"/>
      <c r="M200" s="75"/>
    </row>
    <row r="201" spans="2:13" s="71" customFormat="1" ht="12">
      <c r="B201" s="72"/>
      <c r="C201" s="73"/>
      <c r="D201" s="74"/>
      <c r="E201" s="73"/>
      <c r="F201" s="75"/>
      <c r="G201" s="73"/>
      <c r="H201" s="75"/>
      <c r="I201" s="76"/>
      <c r="J201" s="73"/>
      <c r="K201" s="75"/>
      <c r="L201" s="73"/>
      <c r="M201" s="75"/>
    </row>
    <row r="202" spans="2:13" s="71" customFormat="1" ht="12">
      <c r="B202" s="72"/>
      <c r="C202" s="73"/>
      <c r="D202" s="74"/>
      <c r="E202" s="73"/>
      <c r="F202" s="75"/>
      <c r="G202" s="73"/>
      <c r="H202" s="75"/>
      <c r="I202" s="76"/>
      <c r="J202" s="73"/>
      <c r="K202" s="75"/>
      <c r="L202" s="73"/>
      <c r="M202" s="75"/>
    </row>
    <row r="203" spans="2:13" s="71" customFormat="1" ht="12">
      <c r="B203" s="72"/>
      <c r="C203" s="73"/>
      <c r="D203" s="74"/>
      <c r="E203" s="73"/>
      <c r="F203" s="75"/>
      <c r="G203" s="73"/>
      <c r="H203" s="75"/>
      <c r="I203" s="76"/>
      <c r="J203" s="73"/>
      <c r="K203" s="75"/>
      <c r="L203" s="73"/>
      <c r="M203" s="75"/>
    </row>
    <row r="204" spans="2:13" s="71" customFormat="1" ht="12">
      <c r="B204" s="72"/>
      <c r="C204" s="73"/>
      <c r="D204" s="74"/>
      <c r="E204" s="73"/>
      <c r="F204" s="75"/>
      <c r="G204" s="73"/>
      <c r="H204" s="75"/>
      <c r="I204" s="76"/>
      <c r="J204" s="73"/>
      <c r="K204" s="75"/>
      <c r="L204" s="73"/>
      <c r="M204" s="75"/>
    </row>
    <row r="205" spans="2:13" s="71" customFormat="1" ht="12">
      <c r="B205" s="72"/>
      <c r="C205" s="73"/>
      <c r="D205" s="74"/>
      <c r="E205" s="73"/>
      <c r="F205" s="75"/>
      <c r="G205" s="73"/>
      <c r="H205" s="75"/>
      <c r="I205" s="76"/>
      <c r="J205" s="73"/>
      <c r="K205" s="75"/>
      <c r="L205" s="73"/>
      <c r="M205" s="75"/>
    </row>
    <row r="206" spans="2:13" s="71" customFormat="1" ht="12">
      <c r="B206" s="72"/>
      <c r="C206" s="73"/>
      <c r="D206" s="74"/>
      <c r="E206" s="73"/>
      <c r="F206" s="75"/>
      <c r="G206" s="73"/>
      <c r="H206" s="75"/>
      <c r="I206" s="76"/>
      <c r="J206" s="73"/>
      <c r="K206" s="75"/>
      <c r="L206" s="73"/>
      <c r="M206" s="75"/>
    </row>
    <row r="207" spans="2:13" s="71" customFormat="1" ht="12">
      <c r="B207" s="72"/>
      <c r="C207" s="73"/>
      <c r="D207" s="74"/>
      <c r="E207" s="73"/>
      <c r="F207" s="75"/>
      <c r="G207" s="73"/>
      <c r="H207" s="75"/>
      <c r="I207" s="76"/>
      <c r="J207" s="73"/>
      <c r="K207" s="75"/>
      <c r="L207" s="73"/>
      <c r="M207" s="75"/>
    </row>
    <row r="208" spans="2:13" s="71" customFormat="1" ht="12">
      <c r="B208" s="72"/>
      <c r="C208" s="73"/>
      <c r="D208" s="74"/>
      <c r="E208" s="73"/>
      <c r="F208" s="75"/>
      <c r="G208" s="73"/>
      <c r="H208" s="75"/>
      <c r="I208" s="76"/>
      <c r="J208" s="73"/>
      <c r="K208" s="75"/>
      <c r="L208" s="73"/>
      <c r="M208" s="75"/>
    </row>
    <row r="209" spans="2:13" s="71" customFormat="1" ht="12">
      <c r="B209" s="72"/>
      <c r="C209" s="73"/>
      <c r="D209" s="74"/>
      <c r="E209" s="73"/>
      <c r="F209" s="75"/>
      <c r="G209" s="73"/>
      <c r="H209" s="75"/>
      <c r="I209" s="76"/>
      <c r="J209" s="73"/>
      <c r="K209" s="75"/>
      <c r="L209" s="73"/>
      <c r="M209" s="75"/>
    </row>
    <row r="210" spans="2:13" s="71" customFormat="1" ht="12">
      <c r="B210" s="72"/>
      <c r="C210" s="73"/>
      <c r="D210" s="74"/>
      <c r="E210" s="73"/>
      <c r="F210" s="75"/>
      <c r="G210" s="73"/>
      <c r="H210" s="75"/>
      <c r="I210" s="76"/>
      <c r="J210" s="73"/>
      <c r="K210" s="75"/>
      <c r="L210" s="73"/>
      <c r="M210" s="75"/>
    </row>
    <row r="211" spans="2:13" s="71" customFormat="1" ht="12">
      <c r="B211" s="72"/>
      <c r="C211" s="73"/>
      <c r="D211" s="74"/>
      <c r="E211" s="73"/>
      <c r="F211" s="75"/>
      <c r="G211" s="73"/>
      <c r="H211" s="75"/>
      <c r="I211" s="76"/>
      <c r="J211" s="73"/>
      <c r="K211" s="75"/>
      <c r="L211" s="73"/>
      <c r="M211" s="75"/>
    </row>
    <row r="212" spans="2:13" s="71" customFormat="1" ht="12">
      <c r="B212" s="72"/>
      <c r="C212" s="73"/>
      <c r="D212" s="74"/>
      <c r="E212" s="73"/>
      <c r="F212" s="75"/>
      <c r="G212" s="73"/>
      <c r="H212" s="75"/>
      <c r="I212" s="76"/>
      <c r="J212" s="73"/>
      <c r="K212" s="75"/>
      <c r="L212" s="73"/>
      <c r="M212" s="75"/>
    </row>
    <row r="213" spans="2:13" s="71" customFormat="1" ht="12">
      <c r="B213" s="72"/>
      <c r="C213" s="73"/>
      <c r="D213" s="74"/>
      <c r="E213" s="73"/>
      <c r="F213" s="75"/>
      <c r="G213" s="73"/>
      <c r="H213" s="75"/>
      <c r="I213" s="76"/>
      <c r="J213" s="73"/>
      <c r="K213" s="75"/>
      <c r="L213" s="73"/>
      <c r="M213" s="75"/>
    </row>
    <row r="214" spans="2:13" s="71" customFormat="1" ht="12">
      <c r="B214" s="72"/>
      <c r="C214" s="73"/>
      <c r="D214" s="74"/>
      <c r="E214" s="73"/>
      <c r="F214" s="75"/>
      <c r="G214" s="73"/>
      <c r="H214" s="75"/>
      <c r="I214" s="76"/>
      <c r="J214" s="73"/>
      <c r="K214" s="75"/>
      <c r="L214" s="73"/>
      <c r="M214" s="75"/>
    </row>
    <row r="215" spans="2:13" s="71" customFormat="1" ht="12">
      <c r="B215" s="72"/>
      <c r="C215" s="73"/>
      <c r="D215" s="74"/>
      <c r="E215" s="73"/>
      <c r="F215" s="75"/>
      <c r="G215" s="73"/>
      <c r="H215" s="75"/>
      <c r="I215" s="76"/>
      <c r="J215" s="73"/>
      <c r="K215" s="75"/>
      <c r="L215" s="73"/>
      <c r="M215" s="75"/>
    </row>
    <row r="216" spans="2:13" s="71" customFormat="1" ht="12">
      <c r="B216" s="72"/>
      <c r="C216" s="73"/>
      <c r="D216" s="74"/>
      <c r="E216" s="73"/>
      <c r="F216" s="75"/>
      <c r="G216" s="73"/>
      <c r="H216" s="75"/>
      <c r="I216" s="76"/>
      <c r="J216" s="73"/>
      <c r="K216" s="75"/>
      <c r="L216" s="73"/>
      <c r="M216" s="75"/>
    </row>
    <row r="217" spans="2:13" s="71" customFormat="1" ht="12">
      <c r="B217" s="72"/>
      <c r="C217" s="73"/>
      <c r="D217" s="74"/>
      <c r="E217" s="73"/>
      <c r="F217" s="75"/>
      <c r="G217" s="73"/>
      <c r="H217" s="75"/>
      <c r="I217" s="76"/>
      <c r="J217" s="73"/>
      <c r="K217" s="75"/>
      <c r="L217" s="73"/>
      <c r="M217" s="75"/>
    </row>
    <row r="218" spans="2:13" s="71" customFormat="1" ht="12">
      <c r="B218" s="72"/>
      <c r="C218" s="73"/>
      <c r="D218" s="74"/>
      <c r="E218" s="73"/>
      <c r="F218" s="75"/>
      <c r="G218" s="73"/>
      <c r="H218" s="75"/>
      <c r="I218" s="76"/>
      <c r="J218" s="73"/>
      <c r="K218" s="75"/>
      <c r="L218" s="73"/>
      <c r="M218" s="75"/>
    </row>
    <row r="219" spans="2:13" s="71" customFormat="1" ht="12">
      <c r="B219" s="72"/>
      <c r="C219" s="73"/>
      <c r="D219" s="74"/>
      <c r="E219" s="73"/>
      <c r="F219" s="75"/>
      <c r="G219" s="73"/>
      <c r="H219" s="75"/>
      <c r="I219" s="76"/>
      <c r="J219" s="73"/>
      <c r="K219" s="75"/>
      <c r="L219" s="73"/>
      <c r="M219" s="75"/>
    </row>
    <row r="220" spans="2:13" s="71" customFormat="1" ht="12">
      <c r="B220" s="72"/>
      <c r="C220" s="73"/>
      <c r="D220" s="74"/>
      <c r="E220" s="73"/>
      <c r="F220" s="75"/>
      <c r="G220" s="73"/>
      <c r="H220" s="75"/>
      <c r="I220" s="76"/>
      <c r="J220" s="73"/>
      <c r="K220" s="75"/>
      <c r="L220" s="73"/>
      <c r="M220" s="75"/>
    </row>
    <row r="221" spans="2:13" s="71" customFormat="1" ht="12">
      <c r="B221" s="72"/>
      <c r="C221" s="73"/>
      <c r="D221" s="74"/>
      <c r="E221" s="73"/>
      <c r="F221" s="75"/>
      <c r="G221" s="73"/>
      <c r="H221" s="75"/>
      <c r="I221" s="76"/>
      <c r="J221" s="73"/>
      <c r="K221" s="75"/>
      <c r="L221" s="73"/>
      <c r="M221" s="75"/>
    </row>
    <row r="222" spans="2:13" s="71" customFormat="1" ht="12">
      <c r="B222" s="72"/>
      <c r="C222" s="73"/>
      <c r="D222" s="74"/>
      <c r="E222" s="73"/>
      <c r="F222" s="75"/>
      <c r="G222" s="73"/>
      <c r="H222" s="75"/>
      <c r="I222" s="76"/>
      <c r="J222" s="73"/>
      <c r="K222" s="75"/>
      <c r="L222" s="73"/>
      <c r="M222" s="75"/>
    </row>
    <row r="223" spans="2:13" s="71" customFormat="1" ht="12">
      <c r="B223" s="72"/>
      <c r="C223" s="73"/>
      <c r="D223" s="74"/>
      <c r="E223" s="73"/>
      <c r="F223" s="75"/>
      <c r="G223" s="73"/>
      <c r="H223" s="75"/>
      <c r="I223" s="76"/>
      <c r="J223" s="73"/>
      <c r="K223" s="75"/>
      <c r="L223" s="73"/>
      <c r="M223" s="75"/>
    </row>
    <row r="224" spans="2:13" s="71" customFormat="1" ht="12">
      <c r="B224" s="72"/>
      <c r="C224" s="73"/>
      <c r="D224" s="74"/>
      <c r="E224" s="73"/>
      <c r="F224" s="75"/>
      <c r="G224" s="73"/>
      <c r="H224" s="75"/>
      <c r="I224" s="76"/>
      <c r="J224" s="73"/>
      <c r="K224" s="75"/>
      <c r="L224" s="73"/>
      <c r="M224" s="75"/>
    </row>
    <row r="225" spans="2:13" s="71" customFormat="1" ht="12">
      <c r="B225" s="72"/>
      <c r="C225" s="73"/>
      <c r="D225" s="74"/>
      <c r="E225" s="73"/>
      <c r="F225" s="75"/>
      <c r="G225" s="73"/>
      <c r="H225" s="75"/>
      <c r="I225" s="76"/>
      <c r="J225" s="73"/>
      <c r="K225" s="75"/>
      <c r="L225" s="73"/>
      <c r="M225" s="75"/>
    </row>
    <row r="226" spans="2:13" s="71" customFormat="1" ht="12">
      <c r="B226" s="72"/>
      <c r="C226" s="73"/>
      <c r="D226" s="74"/>
      <c r="E226" s="73"/>
      <c r="F226" s="75"/>
      <c r="G226" s="73"/>
      <c r="H226" s="75"/>
      <c r="I226" s="76"/>
      <c r="J226" s="73"/>
      <c r="K226" s="75"/>
      <c r="L226" s="73"/>
      <c r="M226" s="75"/>
    </row>
    <row r="227" spans="2:13" s="71" customFormat="1" ht="12">
      <c r="B227" s="72"/>
      <c r="C227" s="73"/>
      <c r="D227" s="74"/>
      <c r="E227" s="73"/>
      <c r="F227" s="75"/>
      <c r="G227" s="73"/>
      <c r="H227" s="75"/>
      <c r="I227" s="76"/>
      <c r="J227" s="73"/>
      <c r="K227" s="75"/>
      <c r="L227" s="73"/>
      <c r="M227" s="75"/>
    </row>
    <row r="228" spans="2:13" s="71" customFormat="1" ht="12">
      <c r="B228" s="72"/>
      <c r="C228" s="73"/>
      <c r="D228" s="74"/>
      <c r="E228" s="73"/>
      <c r="F228" s="75"/>
      <c r="G228" s="73"/>
      <c r="H228" s="75"/>
      <c r="I228" s="76"/>
      <c r="J228" s="73"/>
      <c r="K228" s="75"/>
      <c r="L228" s="73"/>
      <c r="M228" s="75"/>
    </row>
    <row r="229" spans="2:13" s="71" customFormat="1" ht="12">
      <c r="B229" s="72"/>
      <c r="C229" s="73"/>
      <c r="D229" s="74"/>
      <c r="E229" s="73"/>
      <c r="F229" s="75"/>
      <c r="G229" s="73"/>
      <c r="H229" s="75"/>
      <c r="I229" s="76"/>
      <c r="J229" s="73"/>
      <c r="K229" s="75"/>
      <c r="L229" s="73"/>
      <c r="M229" s="75"/>
    </row>
    <row r="230" spans="2:13" s="71" customFormat="1" ht="12">
      <c r="B230" s="72"/>
      <c r="C230" s="73"/>
      <c r="D230" s="74"/>
      <c r="E230" s="73"/>
      <c r="F230" s="75"/>
      <c r="G230" s="73"/>
      <c r="H230" s="75"/>
      <c r="I230" s="76"/>
      <c r="J230" s="73"/>
      <c r="K230" s="75"/>
      <c r="L230" s="73"/>
      <c r="M230" s="75"/>
    </row>
    <row r="231" spans="2:13" s="71" customFormat="1" ht="12">
      <c r="B231" s="72"/>
      <c r="C231" s="73"/>
      <c r="D231" s="74"/>
      <c r="E231" s="73"/>
      <c r="F231" s="75"/>
      <c r="G231" s="73"/>
      <c r="H231" s="75"/>
      <c r="I231" s="76"/>
      <c r="J231" s="73"/>
      <c r="K231" s="75"/>
      <c r="L231" s="73"/>
      <c r="M231" s="75"/>
    </row>
    <row r="232" spans="2:13" s="71" customFormat="1" ht="12">
      <c r="B232" s="72"/>
      <c r="C232" s="73"/>
      <c r="D232" s="74"/>
      <c r="E232" s="73"/>
      <c r="F232" s="75"/>
      <c r="G232" s="73"/>
      <c r="H232" s="75"/>
      <c r="I232" s="76"/>
      <c r="J232" s="73"/>
      <c r="K232" s="75"/>
      <c r="L232" s="73"/>
      <c r="M232" s="75"/>
    </row>
    <row r="233" spans="2:13" s="71" customFormat="1" ht="12">
      <c r="B233" s="72"/>
      <c r="C233" s="73"/>
      <c r="D233" s="74"/>
      <c r="E233" s="73"/>
      <c r="F233" s="75"/>
      <c r="G233" s="73"/>
      <c r="H233" s="75"/>
      <c r="I233" s="76"/>
      <c r="J233" s="73"/>
      <c r="K233" s="75"/>
      <c r="L233" s="73"/>
      <c r="M233" s="75"/>
    </row>
    <row r="234" spans="2:13" s="71" customFormat="1" ht="12">
      <c r="B234" s="72"/>
      <c r="C234" s="73"/>
      <c r="D234" s="74"/>
      <c r="E234" s="73"/>
      <c r="F234" s="75"/>
      <c r="G234" s="73"/>
      <c r="H234" s="75"/>
      <c r="I234" s="76"/>
      <c r="J234" s="73"/>
      <c r="K234" s="75"/>
      <c r="L234" s="73"/>
      <c r="M234" s="75"/>
    </row>
    <row r="235" spans="2:13" s="71" customFormat="1" ht="12">
      <c r="B235" s="72"/>
      <c r="C235" s="73"/>
      <c r="D235" s="74"/>
      <c r="E235" s="73"/>
      <c r="F235" s="75"/>
      <c r="G235" s="73"/>
      <c r="H235" s="75"/>
      <c r="I235" s="76"/>
      <c r="J235" s="73"/>
      <c r="K235" s="75"/>
      <c r="L235" s="73"/>
      <c r="M235" s="75"/>
    </row>
    <row r="236" spans="2:13" s="71" customFormat="1" ht="12">
      <c r="B236" s="72"/>
      <c r="C236" s="73"/>
      <c r="D236" s="74"/>
      <c r="E236" s="73"/>
      <c r="F236" s="75"/>
      <c r="G236" s="73"/>
      <c r="H236" s="75"/>
      <c r="I236" s="76"/>
      <c r="J236" s="73"/>
      <c r="K236" s="75"/>
      <c r="L236" s="73"/>
      <c r="M236" s="75"/>
    </row>
    <row r="237" spans="2:13" s="71" customFormat="1" ht="12">
      <c r="B237" s="72"/>
      <c r="C237" s="73"/>
      <c r="D237" s="74"/>
      <c r="E237" s="73"/>
      <c r="F237" s="75"/>
      <c r="G237" s="73"/>
      <c r="H237" s="75"/>
      <c r="I237" s="76"/>
      <c r="J237" s="73"/>
      <c r="K237" s="75"/>
      <c r="L237" s="73"/>
      <c r="M237" s="75"/>
    </row>
    <row r="238" spans="2:13" s="71" customFormat="1" ht="12">
      <c r="B238" s="72"/>
      <c r="C238" s="73"/>
      <c r="D238" s="74"/>
      <c r="E238" s="73"/>
      <c r="F238" s="75"/>
      <c r="G238" s="73"/>
      <c r="H238" s="75"/>
      <c r="I238" s="76"/>
      <c r="J238" s="73"/>
      <c r="K238" s="75"/>
      <c r="L238" s="73"/>
      <c r="M238" s="75"/>
    </row>
    <row r="239" spans="2:13" s="71" customFormat="1" ht="12">
      <c r="B239" s="72"/>
      <c r="C239" s="73"/>
      <c r="D239" s="74"/>
      <c r="E239" s="73"/>
      <c r="F239" s="75"/>
      <c r="G239" s="73"/>
      <c r="H239" s="75"/>
      <c r="I239" s="76"/>
      <c r="J239" s="73"/>
      <c r="K239" s="75"/>
      <c r="L239" s="73"/>
      <c r="M239" s="75"/>
    </row>
    <row r="240" spans="2:13" s="71" customFormat="1" ht="12">
      <c r="B240" s="72"/>
      <c r="C240" s="73"/>
      <c r="D240" s="74"/>
      <c r="E240" s="73"/>
      <c r="F240" s="75"/>
      <c r="G240" s="73"/>
      <c r="H240" s="75"/>
      <c r="I240" s="76"/>
      <c r="J240" s="73"/>
      <c r="K240" s="75"/>
      <c r="L240" s="73"/>
      <c r="M240" s="75"/>
    </row>
    <row r="241" spans="2:13" s="71" customFormat="1" ht="12">
      <c r="B241" s="72"/>
      <c r="C241" s="73"/>
      <c r="D241" s="74"/>
      <c r="E241" s="73"/>
      <c r="F241" s="75"/>
      <c r="G241" s="73"/>
      <c r="H241" s="75"/>
      <c r="I241" s="76"/>
      <c r="J241" s="73"/>
      <c r="K241" s="75"/>
      <c r="L241" s="73"/>
      <c r="M241" s="75"/>
    </row>
    <row r="242" spans="2:13" s="71" customFormat="1" ht="12">
      <c r="B242" s="72"/>
      <c r="C242" s="73"/>
      <c r="D242" s="74"/>
      <c r="E242" s="73"/>
      <c r="F242" s="75"/>
      <c r="G242" s="73"/>
      <c r="H242" s="75"/>
      <c r="I242" s="76"/>
      <c r="J242" s="73"/>
      <c r="K242" s="75"/>
      <c r="L242" s="73"/>
      <c r="M242" s="75"/>
    </row>
    <row r="243" spans="2:13" s="71" customFormat="1" ht="12">
      <c r="B243" s="72"/>
      <c r="C243" s="73"/>
      <c r="D243" s="74"/>
      <c r="E243" s="73"/>
      <c r="F243" s="75"/>
      <c r="G243" s="73"/>
      <c r="H243" s="75"/>
      <c r="I243" s="76"/>
      <c r="J243" s="73"/>
      <c r="K243" s="75"/>
      <c r="L243" s="73"/>
      <c r="M243" s="75"/>
    </row>
    <row r="244" spans="2:13" s="71" customFormat="1" ht="12">
      <c r="B244" s="72"/>
      <c r="C244" s="73"/>
      <c r="D244" s="74"/>
      <c r="E244" s="73"/>
      <c r="F244" s="75"/>
      <c r="G244" s="73"/>
      <c r="H244" s="75"/>
      <c r="I244" s="76"/>
      <c r="J244" s="73"/>
      <c r="K244" s="75"/>
      <c r="L244" s="73"/>
      <c r="M244" s="75"/>
    </row>
    <row r="245" spans="2:13" s="71" customFormat="1" ht="12">
      <c r="B245" s="72"/>
      <c r="C245" s="73"/>
      <c r="D245" s="74"/>
      <c r="E245" s="73"/>
      <c r="F245" s="75"/>
      <c r="G245" s="73"/>
      <c r="H245" s="75"/>
      <c r="I245" s="76"/>
      <c r="J245" s="73"/>
      <c r="K245" s="75"/>
      <c r="L245" s="73"/>
      <c r="M245" s="75"/>
    </row>
    <row r="246" spans="2:13" s="71" customFormat="1" ht="12">
      <c r="B246" s="72"/>
      <c r="C246" s="73"/>
      <c r="D246" s="74"/>
      <c r="E246" s="73"/>
      <c r="F246" s="75"/>
      <c r="G246" s="73"/>
      <c r="H246" s="75"/>
      <c r="I246" s="76"/>
      <c r="J246" s="73"/>
      <c r="K246" s="75"/>
      <c r="L246" s="73"/>
      <c r="M246" s="75"/>
    </row>
    <row r="247" spans="2:13" s="71" customFormat="1" ht="12">
      <c r="B247" s="72"/>
      <c r="C247" s="73"/>
      <c r="D247" s="74"/>
      <c r="E247" s="73"/>
      <c r="F247" s="75"/>
      <c r="G247" s="73"/>
      <c r="H247" s="75"/>
      <c r="I247" s="76"/>
      <c r="J247" s="73"/>
      <c r="K247" s="75"/>
      <c r="L247" s="73"/>
      <c r="M247" s="75"/>
    </row>
    <row r="248" spans="2:13" s="71" customFormat="1" ht="12">
      <c r="B248" s="72"/>
      <c r="C248" s="73"/>
      <c r="D248" s="74"/>
      <c r="E248" s="73"/>
      <c r="F248" s="75"/>
      <c r="G248" s="73"/>
      <c r="H248" s="75"/>
      <c r="I248" s="76"/>
      <c r="J248" s="73"/>
      <c r="K248" s="75"/>
      <c r="L248" s="73"/>
      <c r="M248" s="75"/>
    </row>
    <row r="249" spans="2:13" s="71" customFormat="1" ht="12">
      <c r="B249" s="72"/>
      <c r="C249" s="73"/>
      <c r="D249" s="74"/>
      <c r="E249" s="73"/>
      <c r="F249" s="75"/>
      <c r="G249" s="73"/>
      <c r="H249" s="75"/>
      <c r="I249" s="76"/>
      <c r="J249" s="73"/>
      <c r="K249" s="75"/>
      <c r="L249" s="73"/>
      <c r="M249" s="75"/>
    </row>
    <row r="250" spans="2:13" s="71" customFormat="1" ht="12">
      <c r="B250" s="72"/>
      <c r="C250" s="73"/>
      <c r="D250" s="74"/>
      <c r="E250" s="73"/>
      <c r="F250" s="75"/>
      <c r="G250" s="73"/>
      <c r="H250" s="75"/>
      <c r="I250" s="76"/>
      <c r="J250" s="73"/>
      <c r="K250" s="75"/>
      <c r="L250" s="73"/>
      <c r="M250" s="75"/>
    </row>
    <row r="251" spans="2:13" s="71" customFormat="1" ht="12">
      <c r="B251" s="72"/>
      <c r="C251" s="73"/>
      <c r="D251" s="74"/>
      <c r="E251" s="73"/>
      <c r="F251" s="75"/>
      <c r="G251" s="73"/>
      <c r="H251" s="75"/>
      <c r="I251" s="76"/>
      <c r="J251" s="73"/>
      <c r="K251" s="75"/>
      <c r="L251" s="73"/>
      <c r="M251" s="75"/>
    </row>
    <row r="252" spans="2:13" s="71" customFormat="1" ht="12">
      <c r="B252" s="72"/>
      <c r="C252" s="73"/>
      <c r="D252" s="74"/>
      <c r="E252" s="73"/>
      <c r="F252" s="75"/>
      <c r="G252" s="73"/>
      <c r="H252" s="75"/>
      <c r="I252" s="76"/>
      <c r="J252" s="73"/>
      <c r="K252" s="75"/>
      <c r="L252" s="73"/>
      <c r="M252" s="75"/>
    </row>
    <row r="253" spans="2:13" s="71" customFormat="1" ht="12">
      <c r="B253" s="72"/>
      <c r="C253" s="73"/>
      <c r="D253" s="74"/>
      <c r="E253" s="73"/>
      <c r="F253" s="75"/>
      <c r="G253" s="73"/>
      <c r="H253" s="75"/>
      <c r="I253" s="76"/>
      <c r="J253" s="73"/>
      <c r="K253" s="75"/>
      <c r="L253" s="73"/>
      <c r="M253" s="75"/>
    </row>
    <row r="254" spans="2:13" s="71" customFormat="1" ht="12">
      <c r="B254" s="72"/>
      <c r="C254" s="73"/>
      <c r="D254" s="74"/>
      <c r="E254" s="73"/>
      <c r="F254" s="75"/>
      <c r="G254" s="73"/>
      <c r="H254" s="75"/>
      <c r="I254" s="76"/>
      <c r="J254" s="73"/>
      <c r="K254" s="75"/>
      <c r="L254" s="73"/>
      <c r="M254" s="75"/>
    </row>
    <row r="255" spans="2:13" s="71" customFormat="1" ht="12">
      <c r="B255" s="72"/>
      <c r="C255" s="73"/>
      <c r="D255" s="74"/>
      <c r="E255" s="73"/>
      <c r="F255" s="75"/>
      <c r="G255" s="73"/>
      <c r="H255" s="75"/>
      <c r="I255" s="76"/>
      <c r="J255" s="73"/>
      <c r="K255" s="75"/>
      <c r="L255" s="73"/>
      <c r="M255" s="75"/>
    </row>
    <row r="256" spans="2:13" s="71" customFormat="1" ht="12">
      <c r="B256" s="72"/>
      <c r="C256" s="73"/>
      <c r="D256" s="74"/>
      <c r="E256" s="73"/>
      <c r="F256" s="75"/>
      <c r="G256" s="73"/>
      <c r="H256" s="75"/>
      <c r="I256" s="76"/>
      <c r="J256" s="73"/>
      <c r="K256" s="75"/>
      <c r="L256" s="73"/>
      <c r="M256" s="75"/>
    </row>
    <row r="257" spans="2:13" s="71" customFormat="1" ht="12">
      <c r="B257" s="72"/>
      <c r="C257" s="73"/>
      <c r="D257" s="74"/>
      <c r="E257" s="73"/>
      <c r="F257" s="75"/>
      <c r="G257" s="73"/>
      <c r="H257" s="75"/>
      <c r="I257" s="76"/>
      <c r="J257" s="73"/>
      <c r="K257" s="75"/>
      <c r="L257" s="73"/>
      <c r="M257" s="75"/>
    </row>
    <row r="258" spans="2:13" s="71" customFormat="1" ht="12">
      <c r="B258" s="72"/>
      <c r="C258" s="73"/>
      <c r="D258" s="74"/>
      <c r="E258" s="73"/>
      <c r="F258" s="75"/>
      <c r="G258" s="73"/>
      <c r="H258" s="75"/>
      <c r="I258" s="76"/>
      <c r="J258" s="73"/>
      <c r="K258" s="75"/>
      <c r="L258" s="73"/>
      <c r="M258" s="75"/>
    </row>
    <row r="259" spans="2:13" s="71" customFormat="1" ht="12">
      <c r="B259" s="72"/>
      <c r="C259" s="73"/>
      <c r="D259" s="74"/>
      <c r="E259" s="73"/>
      <c r="F259" s="75"/>
      <c r="G259" s="73"/>
      <c r="H259" s="75"/>
      <c r="I259" s="76"/>
      <c r="J259" s="73"/>
      <c r="K259" s="75"/>
      <c r="L259" s="73"/>
      <c r="M259" s="75"/>
    </row>
    <row r="260" spans="2:13" s="71" customFormat="1" ht="12">
      <c r="B260" s="72"/>
      <c r="C260" s="73"/>
      <c r="D260" s="74"/>
      <c r="E260" s="73"/>
      <c r="F260" s="75"/>
      <c r="G260" s="73"/>
      <c r="H260" s="75"/>
      <c r="I260" s="76"/>
      <c r="J260" s="73"/>
      <c r="K260" s="75"/>
      <c r="L260" s="73"/>
      <c r="M260" s="75"/>
    </row>
    <row r="261" spans="2:13" s="71" customFormat="1" ht="12">
      <c r="B261" s="72"/>
      <c r="C261" s="73"/>
      <c r="D261" s="74"/>
      <c r="E261" s="73"/>
      <c r="F261" s="75"/>
      <c r="G261" s="73"/>
      <c r="H261" s="75"/>
      <c r="I261" s="76"/>
      <c r="J261" s="73"/>
      <c r="K261" s="75"/>
      <c r="L261" s="73"/>
      <c r="M261" s="75"/>
    </row>
    <row r="262" spans="2:13" s="71" customFormat="1" ht="12">
      <c r="B262" s="72"/>
      <c r="C262" s="73"/>
      <c r="D262" s="74"/>
      <c r="E262" s="73"/>
      <c r="F262" s="75"/>
      <c r="G262" s="73"/>
      <c r="H262" s="75"/>
      <c r="I262" s="76"/>
      <c r="J262" s="73"/>
      <c r="K262" s="75"/>
      <c r="L262" s="73"/>
      <c r="M262" s="75"/>
    </row>
    <row r="263" spans="2:13" s="71" customFormat="1" ht="12">
      <c r="B263" s="72"/>
      <c r="C263" s="73"/>
      <c r="D263" s="74"/>
      <c r="E263" s="73"/>
      <c r="F263" s="75"/>
      <c r="G263" s="73"/>
      <c r="H263" s="75"/>
      <c r="I263" s="76"/>
      <c r="J263" s="73"/>
      <c r="K263" s="75"/>
      <c r="L263" s="73"/>
      <c r="M263" s="75"/>
    </row>
    <row r="264" spans="2:13" s="71" customFormat="1" ht="12">
      <c r="B264" s="72"/>
      <c r="C264" s="73"/>
      <c r="D264" s="74"/>
      <c r="E264" s="73"/>
      <c r="F264" s="75"/>
      <c r="G264" s="73"/>
      <c r="H264" s="75"/>
      <c r="I264" s="76"/>
      <c r="J264" s="73"/>
      <c r="K264" s="75"/>
      <c r="L264" s="73"/>
      <c r="M264" s="75"/>
    </row>
    <row r="265" spans="2:13" s="71" customFormat="1" ht="12">
      <c r="B265" s="72"/>
      <c r="C265" s="73"/>
      <c r="D265" s="74"/>
      <c r="E265" s="73"/>
      <c r="F265" s="75"/>
      <c r="G265" s="73"/>
      <c r="H265" s="75"/>
      <c r="I265" s="76"/>
      <c r="J265" s="73"/>
      <c r="K265" s="75"/>
      <c r="L265" s="73"/>
      <c r="M265" s="75"/>
    </row>
    <row r="266" spans="2:13" s="71" customFormat="1" ht="12">
      <c r="B266" s="72"/>
      <c r="C266" s="73"/>
      <c r="D266" s="74"/>
      <c r="E266" s="73"/>
      <c r="F266" s="75"/>
      <c r="G266" s="73"/>
      <c r="H266" s="75"/>
      <c r="I266" s="76"/>
      <c r="J266" s="73"/>
      <c r="K266" s="75"/>
      <c r="L266" s="73"/>
      <c r="M266" s="75"/>
    </row>
    <row r="267" spans="2:13" s="71" customFormat="1" ht="12">
      <c r="B267" s="72"/>
      <c r="C267" s="73"/>
      <c r="D267" s="74"/>
      <c r="E267" s="73"/>
      <c r="F267" s="75"/>
      <c r="G267" s="73"/>
      <c r="H267" s="75"/>
      <c r="I267" s="76"/>
      <c r="J267" s="73"/>
      <c r="K267" s="75"/>
      <c r="L267" s="73"/>
      <c r="M267" s="75"/>
    </row>
    <row r="268" spans="2:13" s="71" customFormat="1" ht="12">
      <c r="B268" s="72"/>
      <c r="C268" s="73"/>
      <c r="D268" s="74"/>
      <c r="E268" s="73"/>
      <c r="F268" s="75"/>
      <c r="G268" s="73"/>
      <c r="H268" s="75"/>
      <c r="I268" s="76"/>
      <c r="J268" s="73"/>
      <c r="K268" s="75"/>
      <c r="L268" s="73"/>
      <c r="M268" s="75"/>
    </row>
    <row r="269" spans="2:13" s="71" customFormat="1" ht="12">
      <c r="B269" s="72"/>
      <c r="C269" s="73"/>
      <c r="D269" s="74"/>
      <c r="E269" s="73"/>
      <c r="F269" s="75"/>
      <c r="G269" s="73"/>
      <c r="H269" s="75"/>
      <c r="I269" s="76"/>
      <c r="J269" s="73"/>
      <c r="K269" s="75"/>
      <c r="L269" s="73"/>
      <c r="M269" s="75"/>
    </row>
    <row r="270" spans="2:13" s="71" customFormat="1" ht="12">
      <c r="B270" s="72"/>
      <c r="C270" s="73"/>
      <c r="D270" s="74"/>
      <c r="E270" s="73"/>
      <c r="F270" s="75"/>
      <c r="G270" s="73"/>
      <c r="H270" s="75"/>
      <c r="I270" s="76"/>
      <c r="J270" s="73"/>
      <c r="K270" s="75"/>
      <c r="L270" s="73"/>
      <c r="M270" s="75"/>
    </row>
    <row r="271" spans="2:13" s="71" customFormat="1" ht="12">
      <c r="B271" s="72"/>
      <c r="C271" s="73"/>
      <c r="D271" s="74"/>
      <c r="E271" s="73"/>
      <c r="F271" s="75"/>
      <c r="G271" s="73"/>
      <c r="H271" s="75"/>
      <c r="I271" s="76"/>
      <c r="J271" s="73"/>
      <c r="K271" s="75"/>
      <c r="L271" s="73"/>
      <c r="M271" s="75"/>
    </row>
    <row r="272" spans="2:13" s="71" customFormat="1" ht="12">
      <c r="B272" s="72"/>
      <c r="C272" s="73"/>
      <c r="D272" s="74"/>
      <c r="E272" s="73"/>
      <c r="F272" s="75"/>
      <c r="G272" s="73"/>
      <c r="H272" s="75"/>
      <c r="I272" s="76"/>
      <c r="J272" s="73"/>
      <c r="K272" s="75"/>
      <c r="L272" s="73"/>
      <c r="M272" s="75"/>
    </row>
    <row r="273" spans="2:13" s="71" customFormat="1" ht="12">
      <c r="B273" s="72"/>
      <c r="C273" s="73"/>
      <c r="D273" s="74"/>
      <c r="E273" s="73"/>
      <c r="F273" s="75"/>
      <c r="G273" s="73"/>
      <c r="H273" s="75"/>
      <c r="I273" s="76"/>
      <c r="J273" s="73"/>
      <c r="K273" s="75"/>
      <c r="L273" s="73"/>
      <c r="M273" s="75"/>
    </row>
    <row r="274" spans="2:13" s="71" customFormat="1" ht="12">
      <c r="B274" s="72"/>
      <c r="C274" s="73"/>
      <c r="D274" s="74"/>
      <c r="E274" s="73"/>
      <c r="F274" s="75"/>
      <c r="G274" s="73"/>
      <c r="H274" s="75"/>
      <c r="I274" s="76"/>
      <c r="J274" s="73"/>
      <c r="K274" s="75"/>
      <c r="L274" s="73"/>
      <c r="M274" s="75"/>
    </row>
    <row r="275" spans="2:13" s="71" customFormat="1" ht="12">
      <c r="B275" s="72"/>
      <c r="C275" s="73"/>
      <c r="D275" s="74"/>
      <c r="E275" s="73"/>
      <c r="F275" s="75"/>
      <c r="G275" s="73"/>
      <c r="H275" s="75"/>
      <c r="I275" s="76"/>
      <c r="J275" s="73"/>
      <c r="K275" s="75"/>
      <c r="L275" s="73"/>
      <c r="M275" s="75"/>
    </row>
    <row r="276" spans="2:13" s="71" customFormat="1" ht="12">
      <c r="B276" s="72"/>
      <c r="C276" s="73"/>
      <c r="D276" s="74"/>
      <c r="E276" s="73"/>
      <c r="F276" s="75"/>
      <c r="G276" s="73"/>
      <c r="H276" s="75"/>
      <c r="I276" s="76"/>
      <c r="J276" s="73"/>
      <c r="K276" s="75"/>
      <c r="L276" s="73"/>
      <c r="M276" s="75"/>
    </row>
    <row r="277" spans="2:13" s="71" customFormat="1" ht="12">
      <c r="B277" s="72"/>
      <c r="C277" s="73"/>
      <c r="D277" s="74"/>
      <c r="E277" s="73"/>
      <c r="F277" s="75"/>
      <c r="G277" s="73"/>
      <c r="H277" s="75"/>
      <c r="I277" s="76"/>
      <c r="J277" s="73"/>
      <c r="K277" s="75"/>
      <c r="L277" s="73"/>
      <c r="M277" s="75"/>
    </row>
    <row r="278" spans="2:13" s="71" customFormat="1" ht="12">
      <c r="B278" s="72"/>
      <c r="C278" s="73"/>
      <c r="D278" s="74"/>
      <c r="E278" s="73"/>
      <c r="F278" s="75"/>
      <c r="G278" s="73"/>
      <c r="H278" s="75"/>
      <c r="I278" s="76"/>
      <c r="J278" s="73"/>
      <c r="K278" s="75"/>
      <c r="L278" s="73"/>
      <c r="M278" s="75"/>
    </row>
    <row r="279" spans="2:13" s="71" customFormat="1" ht="12">
      <c r="B279" s="72"/>
      <c r="C279" s="73"/>
      <c r="D279" s="74"/>
      <c r="E279" s="73"/>
      <c r="F279" s="75"/>
      <c r="G279" s="73"/>
      <c r="H279" s="75"/>
      <c r="I279" s="76"/>
      <c r="J279" s="73"/>
      <c r="K279" s="75"/>
      <c r="L279" s="73"/>
      <c r="M279" s="75"/>
    </row>
    <row r="280" spans="2:13" s="71" customFormat="1" ht="12">
      <c r="B280" s="72"/>
      <c r="C280" s="73"/>
      <c r="D280" s="74"/>
      <c r="E280" s="73"/>
      <c r="F280" s="75"/>
      <c r="G280" s="73"/>
      <c r="H280" s="75"/>
      <c r="I280" s="76"/>
      <c r="J280" s="73"/>
      <c r="K280" s="75"/>
      <c r="L280" s="73"/>
      <c r="M280" s="75"/>
    </row>
    <row r="281" spans="2:13" s="71" customFormat="1" ht="12">
      <c r="B281" s="72"/>
      <c r="C281" s="73"/>
      <c r="D281" s="74"/>
      <c r="E281" s="73"/>
      <c r="F281" s="75"/>
      <c r="G281" s="73"/>
      <c r="H281" s="75"/>
      <c r="I281" s="76"/>
      <c r="J281" s="73"/>
      <c r="K281" s="75"/>
      <c r="L281" s="73"/>
      <c r="M281" s="75"/>
    </row>
    <row r="282" spans="2:13" s="71" customFormat="1" ht="12">
      <c r="B282" s="72"/>
      <c r="C282" s="73"/>
      <c r="D282" s="74"/>
      <c r="E282" s="73"/>
      <c r="F282" s="75"/>
      <c r="G282" s="73"/>
      <c r="H282" s="75"/>
      <c r="I282" s="76"/>
      <c r="J282" s="73"/>
      <c r="K282" s="75"/>
      <c r="L282" s="73"/>
      <c r="M282" s="75"/>
    </row>
    <row r="283" spans="2:13" s="71" customFormat="1" ht="12">
      <c r="B283" s="72"/>
      <c r="C283" s="73"/>
      <c r="D283" s="74"/>
      <c r="E283" s="73"/>
      <c r="F283" s="75"/>
      <c r="G283" s="73"/>
      <c r="H283" s="75"/>
      <c r="I283" s="76"/>
      <c r="J283" s="73"/>
      <c r="K283" s="75"/>
      <c r="L283" s="73"/>
      <c r="M283" s="75"/>
    </row>
    <row r="284" spans="2:13" s="71" customFormat="1" ht="12">
      <c r="B284" s="72"/>
      <c r="C284" s="73"/>
      <c r="D284" s="74"/>
      <c r="E284" s="73"/>
      <c r="F284" s="75"/>
      <c r="G284" s="73"/>
      <c r="H284" s="75"/>
      <c r="I284" s="76"/>
      <c r="J284" s="73"/>
      <c r="K284" s="75"/>
      <c r="L284" s="73"/>
      <c r="M284" s="75"/>
    </row>
    <row r="285" spans="2:13" s="71" customFormat="1" ht="12">
      <c r="B285" s="72"/>
      <c r="C285" s="73"/>
      <c r="D285" s="74"/>
      <c r="E285" s="73"/>
      <c r="F285" s="75"/>
      <c r="G285" s="73"/>
      <c r="H285" s="75"/>
      <c r="I285" s="76"/>
      <c r="J285" s="73"/>
      <c r="K285" s="75"/>
      <c r="L285" s="73"/>
      <c r="M285" s="75"/>
    </row>
    <row r="286" spans="2:13" s="71" customFormat="1" ht="12">
      <c r="B286" s="72"/>
      <c r="C286" s="73"/>
      <c r="D286" s="74"/>
      <c r="E286" s="73"/>
      <c r="F286" s="75"/>
      <c r="G286" s="73"/>
      <c r="H286" s="75"/>
      <c r="I286" s="76"/>
      <c r="J286" s="73"/>
      <c r="K286" s="75"/>
      <c r="L286" s="73"/>
      <c r="M286" s="75"/>
    </row>
    <row r="287" spans="2:13" s="71" customFormat="1" ht="12">
      <c r="B287" s="72"/>
      <c r="C287" s="73"/>
      <c r="D287" s="74"/>
      <c r="E287" s="73"/>
      <c r="F287" s="75"/>
      <c r="G287" s="73"/>
      <c r="H287" s="75"/>
      <c r="I287" s="76"/>
      <c r="J287" s="73"/>
      <c r="K287" s="75"/>
      <c r="L287" s="73"/>
      <c r="M287" s="75"/>
    </row>
    <row r="288" spans="2:13" s="71" customFormat="1" ht="12">
      <c r="B288" s="72"/>
      <c r="C288" s="73"/>
      <c r="D288" s="74"/>
      <c r="E288" s="73"/>
      <c r="F288" s="75"/>
      <c r="G288" s="73"/>
      <c r="H288" s="75"/>
      <c r="I288" s="76"/>
      <c r="J288" s="73"/>
      <c r="K288" s="75"/>
      <c r="L288" s="73"/>
      <c r="M288" s="75"/>
    </row>
    <row r="289" spans="2:13" s="71" customFormat="1" ht="12">
      <c r="B289" s="72"/>
      <c r="C289" s="73"/>
      <c r="D289" s="74"/>
      <c r="E289" s="73"/>
      <c r="F289" s="75"/>
      <c r="G289" s="73"/>
      <c r="H289" s="75"/>
      <c r="I289" s="76"/>
      <c r="J289" s="73"/>
      <c r="K289" s="75"/>
      <c r="L289" s="73"/>
      <c r="M289" s="75"/>
    </row>
    <row r="290" spans="2:13" s="71" customFormat="1" ht="12">
      <c r="B290" s="72"/>
      <c r="C290" s="73"/>
      <c r="D290" s="74"/>
      <c r="E290" s="73"/>
      <c r="F290" s="75"/>
      <c r="G290" s="73"/>
      <c r="H290" s="75"/>
      <c r="I290" s="76"/>
      <c r="J290" s="73"/>
      <c r="K290" s="75"/>
      <c r="L290" s="73"/>
      <c r="M290" s="75"/>
    </row>
    <row r="291" spans="2:13" s="71" customFormat="1" ht="12">
      <c r="B291" s="72"/>
      <c r="C291" s="73"/>
      <c r="D291" s="74"/>
      <c r="E291" s="73"/>
      <c r="F291" s="75"/>
      <c r="G291" s="73"/>
      <c r="H291" s="75"/>
      <c r="I291" s="76"/>
      <c r="J291" s="73"/>
      <c r="K291" s="75"/>
      <c r="L291" s="73"/>
      <c r="M291" s="75"/>
    </row>
    <row r="292" spans="2:13" s="71" customFormat="1" ht="12">
      <c r="B292" s="72"/>
      <c r="C292" s="73"/>
      <c r="D292" s="74"/>
      <c r="E292" s="73"/>
      <c r="F292" s="75"/>
      <c r="G292" s="73"/>
      <c r="H292" s="75"/>
      <c r="I292" s="76"/>
      <c r="J292" s="73"/>
      <c r="K292" s="75"/>
      <c r="L292" s="73"/>
      <c r="M292" s="75"/>
    </row>
    <row r="293" spans="2:13" s="71" customFormat="1" ht="12">
      <c r="B293" s="72"/>
      <c r="C293" s="73"/>
      <c r="D293" s="74"/>
      <c r="E293" s="73"/>
      <c r="F293" s="75"/>
      <c r="G293" s="73"/>
      <c r="H293" s="75"/>
      <c r="I293" s="76"/>
      <c r="J293" s="73"/>
      <c r="K293" s="75"/>
      <c r="L293" s="73"/>
      <c r="M293" s="75"/>
    </row>
    <row r="294" spans="2:13" s="71" customFormat="1" ht="12">
      <c r="B294" s="72"/>
      <c r="C294" s="73"/>
      <c r="D294" s="74"/>
      <c r="E294" s="73"/>
      <c r="F294" s="75"/>
      <c r="G294" s="73"/>
      <c r="H294" s="75"/>
      <c r="I294" s="76"/>
      <c r="J294" s="73"/>
      <c r="K294" s="75"/>
      <c r="L294" s="73"/>
      <c r="M294" s="75"/>
    </row>
    <row r="295" spans="2:13" s="71" customFormat="1" ht="12">
      <c r="B295" s="72"/>
      <c r="C295" s="73"/>
      <c r="D295" s="74"/>
      <c r="E295" s="73"/>
      <c r="F295" s="75"/>
      <c r="G295" s="73"/>
      <c r="H295" s="75"/>
      <c r="I295" s="76"/>
      <c r="J295" s="73"/>
      <c r="K295" s="75"/>
      <c r="L295" s="73"/>
      <c r="M295" s="75"/>
    </row>
    <row r="296" spans="2:13" s="71" customFormat="1" ht="12">
      <c r="B296" s="72"/>
      <c r="C296" s="73"/>
      <c r="D296" s="74"/>
      <c r="E296" s="73"/>
      <c r="F296" s="75"/>
      <c r="G296" s="73"/>
      <c r="H296" s="75"/>
      <c r="I296" s="76"/>
      <c r="J296" s="73"/>
      <c r="K296" s="75"/>
      <c r="L296" s="73"/>
      <c r="M296" s="75"/>
    </row>
    <row r="297" spans="2:13" s="71" customFormat="1" ht="12">
      <c r="B297" s="72"/>
      <c r="C297" s="73"/>
      <c r="D297" s="74"/>
      <c r="E297" s="73"/>
      <c r="F297" s="75"/>
      <c r="G297" s="73"/>
      <c r="H297" s="75"/>
      <c r="I297" s="76"/>
      <c r="J297" s="73"/>
      <c r="K297" s="75"/>
      <c r="L297" s="73"/>
      <c r="M297" s="75"/>
    </row>
    <row r="298" spans="2:13" s="71" customFormat="1" ht="12">
      <c r="B298" s="72"/>
      <c r="C298" s="73"/>
      <c r="D298" s="74"/>
      <c r="E298" s="73"/>
      <c r="F298" s="75"/>
      <c r="G298" s="73"/>
      <c r="H298" s="75"/>
      <c r="I298" s="76"/>
      <c r="J298" s="73"/>
      <c r="K298" s="75"/>
      <c r="L298" s="73"/>
      <c r="M298" s="75"/>
    </row>
    <row r="299" spans="2:13" s="71" customFormat="1" ht="12">
      <c r="B299" s="72"/>
      <c r="C299" s="73"/>
      <c r="D299" s="74"/>
      <c r="E299" s="73"/>
      <c r="F299" s="75"/>
      <c r="G299" s="73"/>
      <c r="H299" s="75"/>
      <c r="I299" s="76"/>
      <c r="J299" s="73"/>
      <c r="K299" s="75"/>
      <c r="L299" s="73"/>
      <c r="M299" s="75"/>
    </row>
    <row r="300" spans="2:13" s="71" customFormat="1" ht="12">
      <c r="B300" s="72"/>
      <c r="C300" s="73"/>
      <c r="D300" s="74"/>
      <c r="E300" s="73"/>
      <c r="F300" s="75"/>
      <c r="G300" s="73"/>
      <c r="H300" s="75"/>
      <c r="I300" s="76"/>
      <c r="J300" s="73"/>
      <c r="K300" s="75"/>
      <c r="L300" s="73"/>
      <c r="M300" s="75"/>
    </row>
    <row r="301" spans="2:13" s="71" customFormat="1" ht="12">
      <c r="B301" s="72"/>
      <c r="C301" s="73"/>
      <c r="D301" s="74"/>
      <c r="E301" s="73"/>
      <c r="F301" s="75"/>
      <c r="G301" s="73"/>
      <c r="H301" s="75"/>
      <c r="I301" s="76"/>
      <c r="J301" s="73"/>
      <c r="K301" s="75"/>
      <c r="L301" s="73"/>
      <c r="M301" s="75"/>
    </row>
    <row r="302" spans="2:13" s="71" customFormat="1" ht="12">
      <c r="B302" s="72"/>
      <c r="C302" s="73"/>
      <c r="D302" s="74"/>
      <c r="E302" s="73"/>
      <c r="F302" s="75"/>
      <c r="G302" s="73"/>
      <c r="H302" s="75"/>
      <c r="I302" s="76"/>
      <c r="J302" s="73"/>
      <c r="K302" s="75"/>
      <c r="L302" s="73"/>
      <c r="M302" s="75"/>
    </row>
    <row r="303" spans="2:13" s="71" customFormat="1" ht="12">
      <c r="B303" s="72"/>
      <c r="C303" s="73"/>
      <c r="D303" s="74"/>
      <c r="E303" s="73"/>
      <c r="F303" s="75"/>
      <c r="G303" s="73"/>
      <c r="H303" s="75"/>
      <c r="I303" s="76"/>
      <c r="J303" s="73"/>
      <c r="K303" s="75"/>
      <c r="L303" s="73"/>
      <c r="M303" s="75"/>
    </row>
    <row r="304" spans="2:13" s="71" customFormat="1" ht="12">
      <c r="B304" s="72"/>
      <c r="C304" s="73"/>
      <c r="D304" s="74"/>
      <c r="E304" s="73"/>
      <c r="F304" s="75"/>
      <c r="G304" s="73"/>
      <c r="H304" s="75"/>
      <c r="I304" s="76"/>
      <c r="J304" s="73"/>
      <c r="K304" s="75"/>
      <c r="L304" s="73"/>
      <c r="M304" s="75"/>
    </row>
    <row r="305" spans="2:13" s="71" customFormat="1" ht="12">
      <c r="B305" s="72"/>
      <c r="C305" s="73"/>
      <c r="D305" s="74"/>
      <c r="E305" s="73"/>
      <c r="F305" s="75"/>
      <c r="G305" s="73"/>
      <c r="H305" s="75"/>
      <c r="I305" s="76"/>
      <c r="J305" s="73"/>
      <c r="K305" s="75"/>
      <c r="L305" s="73"/>
      <c r="M305" s="75"/>
    </row>
    <row r="306" spans="2:13" s="71" customFormat="1" ht="12">
      <c r="B306" s="72"/>
      <c r="C306" s="73"/>
      <c r="D306" s="74"/>
      <c r="E306" s="73"/>
      <c r="F306" s="75"/>
      <c r="G306" s="73"/>
      <c r="H306" s="75"/>
      <c r="I306" s="76"/>
      <c r="J306" s="73"/>
      <c r="K306" s="75"/>
      <c r="L306" s="73"/>
      <c r="M306" s="75"/>
    </row>
    <row r="307" spans="2:13" s="71" customFormat="1" ht="12">
      <c r="B307" s="72"/>
      <c r="C307" s="73"/>
      <c r="D307" s="74"/>
      <c r="E307" s="73"/>
      <c r="F307" s="75"/>
      <c r="G307" s="73"/>
      <c r="H307" s="75"/>
      <c r="I307" s="76"/>
      <c r="J307" s="73"/>
      <c r="K307" s="75"/>
      <c r="L307" s="73"/>
      <c r="M307" s="75"/>
    </row>
    <row r="308" spans="2:13" s="71" customFormat="1" ht="12">
      <c r="B308" s="72"/>
      <c r="C308" s="73"/>
      <c r="D308" s="74"/>
      <c r="E308" s="73"/>
      <c r="F308" s="75"/>
      <c r="G308" s="73"/>
      <c r="H308" s="75"/>
      <c r="I308" s="76"/>
      <c r="J308" s="73"/>
      <c r="K308" s="75"/>
      <c r="L308" s="73"/>
      <c r="M308" s="75"/>
    </row>
    <row r="309" spans="2:13" s="71" customFormat="1" ht="12">
      <c r="B309" s="72"/>
      <c r="C309" s="73"/>
      <c r="D309" s="74"/>
      <c r="E309" s="73"/>
      <c r="F309" s="75"/>
      <c r="G309" s="73"/>
      <c r="H309" s="75"/>
      <c r="I309" s="76"/>
      <c r="J309" s="73"/>
      <c r="K309" s="75"/>
      <c r="L309" s="73"/>
      <c r="M309" s="75"/>
    </row>
    <row r="310" spans="2:13" s="71" customFormat="1" ht="12">
      <c r="B310" s="72"/>
      <c r="C310" s="73"/>
      <c r="D310" s="74"/>
      <c r="E310" s="73"/>
      <c r="F310" s="75"/>
      <c r="G310" s="73"/>
      <c r="H310" s="75"/>
      <c r="I310" s="76"/>
      <c r="J310" s="73"/>
      <c r="K310" s="75"/>
      <c r="L310" s="73"/>
      <c r="M310" s="75"/>
    </row>
    <row r="311" spans="2:13" s="71" customFormat="1" ht="12">
      <c r="B311" s="72"/>
      <c r="C311" s="73"/>
      <c r="D311" s="74"/>
      <c r="E311" s="73"/>
      <c r="F311" s="75"/>
      <c r="G311" s="73"/>
      <c r="H311" s="75"/>
      <c r="I311" s="76"/>
      <c r="J311" s="73"/>
      <c r="K311" s="75"/>
      <c r="L311" s="73"/>
      <c r="M311" s="75"/>
    </row>
    <row r="312" spans="2:13" s="71" customFormat="1" ht="12">
      <c r="B312" s="72"/>
      <c r="C312" s="73"/>
      <c r="D312" s="74"/>
      <c r="E312" s="73"/>
      <c r="F312" s="75"/>
      <c r="G312" s="73"/>
      <c r="H312" s="75"/>
      <c r="I312" s="76"/>
      <c r="J312" s="73"/>
      <c r="K312" s="75"/>
      <c r="L312" s="73"/>
      <c r="M312" s="75"/>
    </row>
    <row r="313" spans="2:13" s="71" customFormat="1" ht="12">
      <c r="B313" s="72"/>
      <c r="C313" s="73"/>
      <c r="D313" s="74"/>
      <c r="E313" s="73"/>
      <c r="F313" s="75"/>
      <c r="G313" s="73"/>
      <c r="H313" s="75"/>
      <c r="I313" s="76"/>
      <c r="J313" s="73"/>
      <c r="K313" s="75"/>
      <c r="L313" s="73"/>
      <c r="M313" s="75"/>
    </row>
    <row r="314" spans="2:13" s="71" customFormat="1" ht="12">
      <c r="B314" s="72"/>
      <c r="C314" s="73"/>
      <c r="D314" s="74"/>
      <c r="E314" s="73"/>
      <c r="F314" s="75"/>
      <c r="G314" s="73"/>
      <c r="H314" s="75"/>
      <c r="I314" s="76"/>
      <c r="J314" s="73"/>
      <c r="K314" s="75"/>
      <c r="L314" s="73"/>
      <c r="M314" s="75"/>
    </row>
    <row r="315" spans="2:13" s="71" customFormat="1" ht="12">
      <c r="B315" s="72"/>
      <c r="C315" s="73"/>
      <c r="D315" s="74"/>
      <c r="E315" s="73"/>
      <c r="F315" s="75"/>
      <c r="G315" s="73"/>
      <c r="H315" s="75"/>
      <c r="I315" s="76"/>
      <c r="J315" s="73"/>
      <c r="K315" s="75"/>
      <c r="L315" s="73"/>
      <c r="M315" s="75"/>
    </row>
    <row r="316" spans="2:13" s="71" customFormat="1" ht="12">
      <c r="B316" s="72"/>
      <c r="C316" s="73"/>
      <c r="D316" s="74"/>
      <c r="E316" s="73"/>
      <c r="F316" s="75"/>
      <c r="G316" s="73"/>
      <c r="H316" s="75"/>
      <c r="I316" s="76"/>
      <c r="J316" s="73"/>
      <c r="K316" s="75"/>
      <c r="L316" s="73"/>
      <c r="M316" s="75"/>
    </row>
    <row r="317" spans="2:13" s="71" customFormat="1" ht="12">
      <c r="B317" s="72"/>
      <c r="C317" s="73"/>
      <c r="D317" s="74"/>
      <c r="E317" s="73"/>
      <c r="F317" s="75"/>
      <c r="G317" s="73"/>
      <c r="H317" s="75"/>
      <c r="I317" s="76"/>
      <c r="J317" s="73"/>
      <c r="K317" s="75"/>
      <c r="L317" s="73"/>
      <c r="M317" s="75"/>
    </row>
    <row r="318" spans="2:13" s="71" customFormat="1" ht="12">
      <c r="B318" s="72"/>
      <c r="C318" s="73"/>
      <c r="D318" s="74"/>
      <c r="E318" s="73"/>
      <c r="F318" s="75"/>
      <c r="G318" s="73"/>
      <c r="H318" s="75"/>
      <c r="I318" s="76"/>
      <c r="J318" s="73"/>
      <c r="K318" s="75"/>
      <c r="L318" s="73"/>
      <c r="M318" s="75"/>
    </row>
    <row r="319" spans="2:13" s="71" customFormat="1" ht="12">
      <c r="B319" s="72"/>
      <c r="C319" s="73"/>
      <c r="D319" s="74"/>
      <c r="E319" s="73"/>
      <c r="F319" s="75"/>
      <c r="G319" s="73"/>
      <c r="H319" s="75"/>
      <c r="I319" s="76"/>
      <c r="J319" s="73"/>
      <c r="K319" s="75"/>
      <c r="L319" s="73"/>
      <c r="M319" s="75"/>
    </row>
    <row r="320" spans="2:13" s="71" customFormat="1" ht="12">
      <c r="B320" s="72"/>
      <c r="C320" s="73"/>
      <c r="D320" s="74"/>
      <c r="E320" s="73"/>
      <c r="F320" s="75"/>
      <c r="G320" s="73"/>
      <c r="H320" s="75"/>
      <c r="I320" s="76"/>
      <c r="J320" s="73"/>
      <c r="K320" s="75"/>
      <c r="L320" s="73"/>
      <c r="M320" s="75"/>
    </row>
    <row r="321" spans="2:13" s="71" customFormat="1" ht="12">
      <c r="B321" s="72"/>
      <c r="C321" s="73"/>
      <c r="D321" s="74"/>
      <c r="E321" s="73"/>
      <c r="F321" s="75"/>
      <c r="G321" s="73"/>
      <c r="H321" s="75"/>
      <c r="I321" s="76"/>
      <c r="J321" s="73"/>
      <c r="K321" s="75"/>
      <c r="L321" s="73"/>
      <c r="M321" s="75"/>
    </row>
    <row r="322" spans="2:13" s="71" customFormat="1" ht="12">
      <c r="B322" s="72"/>
      <c r="C322" s="73"/>
      <c r="D322" s="74"/>
      <c r="E322" s="73"/>
      <c r="F322" s="75"/>
      <c r="G322" s="73"/>
      <c r="H322" s="75"/>
      <c r="I322" s="76"/>
      <c r="J322" s="73"/>
      <c r="K322" s="75"/>
      <c r="L322" s="73"/>
      <c r="M322" s="75"/>
    </row>
    <row r="323" spans="2:13" s="71" customFormat="1" ht="12">
      <c r="B323" s="72"/>
      <c r="C323" s="73"/>
      <c r="D323" s="74"/>
      <c r="E323" s="73"/>
      <c r="F323" s="75"/>
      <c r="G323" s="73"/>
      <c r="H323" s="75"/>
      <c r="I323" s="76"/>
      <c r="J323" s="73"/>
      <c r="K323" s="75"/>
      <c r="L323" s="73"/>
      <c r="M323" s="75"/>
    </row>
    <row r="324" spans="2:13" s="71" customFormat="1" ht="12">
      <c r="B324" s="72"/>
      <c r="C324" s="73"/>
      <c r="D324" s="74"/>
      <c r="E324" s="73"/>
      <c r="F324" s="75"/>
      <c r="G324" s="73"/>
      <c r="H324" s="75"/>
      <c r="I324" s="76"/>
      <c r="J324" s="73"/>
      <c r="K324" s="75"/>
      <c r="L324" s="73"/>
      <c r="M324" s="75"/>
    </row>
    <row r="325" spans="2:13" s="71" customFormat="1" ht="12">
      <c r="B325" s="72"/>
      <c r="C325" s="73"/>
      <c r="D325" s="74"/>
      <c r="E325" s="73"/>
      <c r="F325" s="75"/>
      <c r="G325" s="73"/>
      <c r="H325" s="75"/>
      <c r="I325" s="76"/>
      <c r="J325" s="73"/>
      <c r="K325" s="75"/>
      <c r="L325" s="73"/>
      <c r="M325" s="75"/>
    </row>
    <row r="326" spans="2:13" s="71" customFormat="1" ht="12">
      <c r="B326" s="72"/>
      <c r="C326" s="73"/>
      <c r="D326" s="74"/>
      <c r="E326" s="73"/>
      <c r="F326" s="75"/>
      <c r="G326" s="73"/>
      <c r="H326" s="75"/>
      <c r="I326" s="76"/>
      <c r="J326" s="73"/>
      <c r="K326" s="75"/>
      <c r="L326" s="73"/>
      <c r="M326" s="75"/>
    </row>
    <row r="327" spans="2:13" s="71" customFormat="1" ht="12">
      <c r="B327" s="72"/>
      <c r="C327" s="73"/>
      <c r="D327" s="74"/>
      <c r="E327" s="73"/>
      <c r="F327" s="75"/>
      <c r="G327" s="73"/>
      <c r="H327" s="75"/>
      <c r="I327" s="76"/>
      <c r="J327" s="73"/>
      <c r="K327" s="75"/>
      <c r="L327" s="73"/>
      <c r="M327" s="75"/>
    </row>
    <row r="328" spans="2:13" s="71" customFormat="1" ht="12">
      <c r="B328" s="72"/>
      <c r="C328" s="73"/>
      <c r="D328" s="74"/>
      <c r="E328" s="73"/>
      <c r="F328" s="75"/>
      <c r="G328" s="73"/>
      <c r="H328" s="75"/>
      <c r="I328" s="76"/>
      <c r="J328" s="73"/>
      <c r="K328" s="75"/>
      <c r="L328" s="73"/>
      <c r="M328" s="75"/>
    </row>
    <row r="329" spans="2:13" s="71" customFormat="1" ht="12">
      <c r="B329" s="72"/>
      <c r="C329" s="73"/>
      <c r="D329" s="74"/>
      <c r="E329" s="73"/>
      <c r="F329" s="75"/>
      <c r="G329" s="73"/>
      <c r="H329" s="75"/>
      <c r="I329" s="76"/>
      <c r="J329" s="73"/>
      <c r="K329" s="75"/>
      <c r="L329" s="73"/>
      <c r="M329" s="75"/>
    </row>
    <row r="330" spans="2:13" s="71" customFormat="1" ht="12">
      <c r="B330" s="72"/>
      <c r="C330" s="73"/>
      <c r="D330" s="74"/>
      <c r="E330" s="73"/>
      <c r="F330" s="75"/>
      <c r="G330" s="73"/>
      <c r="H330" s="75"/>
      <c r="I330" s="76"/>
      <c r="J330" s="73"/>
      <c r="K330" s="75"/>
      <c r="L330" s="73"/>
      <c r="M330" s="75"/>
    </row>
    <row r="331" spans="2:13" s="71" customFormat="1" ht="12">
      <c r="B331" s="72"/>
      <c r="C331" s="73"/>
      <c r="D331" s="74"/>
      <c r="E331" s="73"/>
      <c r="F331" s="75"/>
      <c r="G331" s="73"/>
      <c r="H331" s="75"/>
      <c r="I331" s="76"/>
      <c r="J331" s="73"/>
      <c r="K331" s="75"/>
      <c r="L331" s="73"/>
      <c r="M331" s="75"/>
    </row>
    <row r="332" spans="2:13" s="71" customFormat="1" ht="12">
      <c r="B332" s="72"/>
      <c r="C332" s="73"/>
      <c r="D332" s="74"/>
      <c r="E332" s="73"/>
      <c r="F332" s="75"/>
      <c r="G332" s="73"/>
      <c r="H332" s="75"/>
      <c r="I332" s="76"/>
      <c r="J332" s="73"/>
      <c r="K332" s="75"/>
      <c r="L332" s="73"/>
      <c r="M332" s="75"/>
    </row>
    <row r="333" spans="2:13" s="71" customFormat="1" ht="12">
      <c r="B333" s="72"/>
      <c r="C333" s="73"/>
      <c r="D333" s="74"/>
      <c r="E333" s="73"/>
      <c r="F333" s="75"/>
      <c r="G333" s="73"/>
      <c r="H333" s="75"/>
      <c r="I333" s="76"/>
      <c r="J333" s="73"/>
      <c r="K333" s="75"/>
      <c r="L333" s="73"/>
      <c r="M333" s="75"/>
    </row>
    <row r="334" spans="2:13" s="71" customFormat="1" ht="12">
      <c r="B334" s="72"/>
      <c r="C334" s="73"/>
      <c r="D334" s="74"/>
      <c r="E334" s="73"/>
      <c r="F334" s="75"/>
      <c r="G334" s="73"/>
      <c r="H334" s="75"/>
      <c r="I334" s="76"/>
      <c r="J334" s="73"/>
      <c r="K334" s="75"/>
      <c r="L334" s="73"/>
      <c r="M334" s="75"/>
    </row>
    <row r="335" spans="2:13" s="71" customFormat="1" ht="12">
      <c r="B335" s="72"/>
      <c r="C335" s="73"/>
      <c r="D335" s="74"/>
      <c r="E335" s="73"/>
      <c r="F335" s="75"/>
      <c r="G335" s="73"/>
      <c r="H335" s="75"/>
      <c r="I335" s="76"/>
      <c r="J335" s="73"/>
      <c r="K335" s="75"/>
      <c r="L335" s="73"/>
      <c r="M335" s="75"/>
    </row>
    <row r="336" spans="2:13" s="71" customFormat="1" ht="12">
      <c r="B336" s="72"/>
      <c r="C336" s="73"/>
      <c r="D336" s="74"/>
      <c r="E336" s="73"/>
      <c r="F336" s="75"/>
      <c r="G336" s="73"/>
      <c r="H336" s="75"/>
      <c r="I336" s="76"/>
      <c r="J336" s="73"/>
      <c r="K336" s="75"/>
      <c r="L336" s="73"/>
      <c r="M336" s="75"/>
    </row>
    <row r="337" spans="2:13" s="71" customFormat="1" ht="12">
      <c r="B337" s="72"/>
      <c r="C337" s="73"/>
      <c r="D337" s="74"/>
      <c r="E337" s="73"/>
      <c r="F337" s="75"/>
      <c r="G337" s="73"/>
      <c r="H337" s="75"/>
      <c r="I337" s="76"/>
      <c r="J337" s="73"/>
      <c r="K337" s="75"/>
      <c r="L337" s="73"/>
      <c r="M337" s="75"/>
    </row>
    <row r="338" spans="2:13" s="71" customFormat="1" ht="12">
      <c r="B338" s="72"/>
      <c r="C338" s="73"/>
      <c r="D338" s="74"/>
      <c r="E338" s="73"/>
      <c r="F338" s="75"/>
      <c r="G338" s="73"/>
      <c r="H338" s="75"/>
      <c r="I338" s="76"/>
      <c r="J338" s="73"/>
      <c r="K338" s="75"/>
      <c r="L338" s="73"/>
      <c r="M338" s="75"/>
    </row>
    <row r="339" spans="2:13" s="71" customFormat="1" ht="12">
      <c r="B339" s="72"/>
      <c r="C339" s="73"/>
      <c r="D339" s="74"/>
      <c r="E339" s="73"/>
      <c r="F339" s="75"/>
      <c r="G339" s="73"/>
      <c r="H339" s="75"/>
      <c r="I339" s="76"/>
      <c r="J339" s="73"/>
      <c r="K339" s="75"/>
      <c r="L339" s="73"/>
      <c r="M339" s="75"/>
    </row>
    <row r="340" spans="2:13" s="71" customFormat="1" ht="12">
      <c r="B340" s="72"/>
      <c r="C340" s="73"/>
      <c r="D340" s="74"/>
      <c r="E340" s="73"/>
      <c r="F340" s="75"/>
      <c r="G340" s="73"/>
      <c r="H340" s="75"/>
      <c r="I340" s="76"/>
      <c r="J340" s="73"/>
      <c r="K340" s="75"/>
      <c r="L340" s="73"/>
      <c r="M340" s="75"/>
    </row>
    <row r="341" spans="2:13" s="71" customFormat="1" ht="12">
      <c r="B341" s="72"/>
      <c r="C341" s="73"/>
      <c r="D341" s="74"/>
      <c r="E341" s="73"/>
      <c r="F341" s="75"/>
      <c r="G341" s="73"/>
      <c r="H341" s="75"/>
      <c r="I341" s="76"/>
      <c r="J341" s="73"/>
      <c r="K341" s="75"/>
      <c r="L341" s="73"/>
      <c r="M341" s="75"/>
    </row>
    <row r="342" spans="2:13" s="71" customFormat="1" ht="12">
      <c r="B342" s="72"/>
      <c r="C342" s="73"/>
      <c r="D342" s="74"/>
      <c r="E342" s="73"/>
      <c r="F342" s="75"/>
      <c r="G342" s="73"/>
      <c r="H342" s="75"/>
      <c r="I342" s="76"/>
      <c r="J342" s="73"/>
      <c r="K342" s="75"/>
      <c r="L342" s="73"/>
      <c r="M342" s="75"/>
    </row>
    <row r="343" spans="2:13" s="71" customFormat="1" ht="12">
      <c r="B343" s="72"/>
      <c r="C343" s="73"/>
      <c r="D343" s="74"/>
      <c r="E343" s="73"/>
      <c r="F343" s="75"/>
      <c r="G343" s="73"/>
      <c r="H343" s="75"/>
      <c r="I343" s="76"/>
      <c r="J343" s="73"/>
      <c r="K343" s="75"/>
      <c r="L343" s="73"/>
      <c r="M343" s="75"/>
    </row>
    <row r="344" spans="2:13" s="71" customFormat="1" ht="12">
      <c r="B344" s="72"/>
      <c r="C344" s="73"/>
      <c r="D344" s="74"/>
      <c r="E344" s="73"/>
      <c r="F344" s="75"/>
      <c r="G344" s="73"/>
      <c r="H344" s="75"/>
      <c r="I344" s="76"/>
      <c r="J344" s="73"/>
      <c r="K344" s="75"/>
      <c r="L344" s="73"/>
      <c r="M344" s="75"/>
    </row>
    <row r="345" spans="2:13" s="71" customFormat="1" ht="12">
      <c r="B345" s="72"/>
      <c r="C345" s="73"/>
      <c r="D345" s="74"/>
      <c r="E345" s="73"/>
      <c r="F345" s="75"/>
      <c r="G345" s="73"/>
      <c r="H345" s="75"/>
      <c r="I345" s="76"/>
      <c r="J345" s="73"/>
      <c r="K345" s="75"/>
      <c r="L345" s="73"/>
      <c r="M345" s="75"/>
    </row>
    <row r="346" spans="2:13" s="71" customFormat="1" ht="12">
      <c r="B346" s="72"/>
      <c r="C346" s="73"/>
      <c r="D346" s="74"/>
      <c r="E346" s="73"/>
      <c r="F346" s="75"/>
      <c r="G346" s="73"/>
      <c r="H346" s="75"/>
      <c r="I346" s="76"/>
      <c r="J346" s="73"/>
      <c r="K346" s="75"/>
      <c r="L346" s="73"/>
      <c r="M346" s="75"/>
    </row>
    <row r="347" spans="2:13" s="71" customFormat="1" ht="12">
      <c r="B347" s="72"/>
      <c r="C347" s="73"/>
      <c r="D347" s="74"/>
      <c r="E347" s="73"/>
      <c r="F347" s="75"/>
      <c r="G347" s="73"/>
      <c r="H347" s="75"/>
      <c r="I347" s="76"/>
      <c r="J347" s="73"/>
      <c r="K347" s="75"/>
      <c r="L347" s="73"/>
      <c r="M347" s="75"/>
    </row>
    <row r="348" spans="2:13" s="71" customFormat="1" ht="12">
      <c r="B348" s="72"/>
      <c r="C348" s="73"/>
      <c r="D348" s="74"/>
      <c r="E348" s="73"/>
      <c r="F348" s="75"/>
      <c r="G348" s="73"/>
      <c r="H348" s="75"/>
      <c r="I348" s="76"/>
      <c r="J348" s="73"/>
      <c r="K348" s="75"/>
      <c r="L348" s="73"/>
      <c r="M348" s="75"/>
    </row>
    <row r="349" spans="2:13" s="71" customFormat="1" ht="12">
      <c r="B349" s="72"/>
      <c r="C349" s="73"/>
      <c r="D349" s="74"/>
      <c r="E349" s="73"/>
      <c r="F349" s="75"/>
      <c r="G349" s="73"/>
      <c r="H349" s="75"/>
      <c r="I349" s="76"/>
      <c r="J349" s="73"/>
      <c r="K349" s="75"/>
      <c r="L349" s="73"/>
      <c r="M349" s="75"/>
    </row>
    <row r="350" spans="2:13" s="71" customFormat="1" ht="12">
      <c r="B350" s="72"/>
      <c r="C350" s="73"/>
      <c r="D350" s="74"/>
      <c r="E350" s="73"/>
      <c r="F350" s="75"/>
      <c r="G350" s="73"/>
      <c r="H350" s="75"/>
      <c r="I350" s="76"/>
      <c r="J350" s="73"/>
      <c r="K350" s="75"/>
      <c r="L350" s="73"/>
      <c r="M350" s="75"/>
    </row>
    <row r="351" spans="2:13" s="71" customFormat="1" ht="12">
      <c r="B351" s="72"/>
      <c r="C351" s="73"/>
      <c r="D351" s="74"/>
      <c r="E351" s="73"/>
      <c r="F351" s="75"/>
      <c r="G351" s="73"/>
      <c r="H351" s="75"/>
      <c r="I351" s="76"/>
      <c r="J351" s="73"/>
      <c r="K351" s="75"/>
      <c r="L351" s="73"/>
      <c r="M351" s="75"/>
    </row>
    <row r="352" spans="2:13" s="71" customFormat="1" ht="12">
      <c r="B352" s="72"/>
      <c r="C352" s="73"/>
      <c r="D352" s="74"/>
      <c r="E352" s="73"/>
      <c r="F352" s="75"/>
      <c r="G352" s="73"/>
      <c r="H352" s="75"/>
      <c r="I352" s="76"/>
      <c r="J352" s="73"/>
      <c r="K352" s="75"/>
      <c r="L352" s="73"/>
      <c r="M352" s="75"/>
    </row>
    <row r="353" spans="2:13" s="71" customFormat="1" ht="12">
      <c r="B353" s="72"/>
      <c r="C353" s="73"/>
      <c r="D353" s="74"/>
      <c r="E353" s="73"/>
      <c r="F353" s="75"/>
      <c r="G353" s="73"/>
      <c r="H353" s="75"/>
      <c r="I353" s="76"/>
      <c r="J353" s="73"/>
      <c r="K353" s="75"/>
      <c r="L353" s="73"/>
      <c r="M353" s="75"/>
    </row>
    <row r="354" spans="2:13" s="71" customFormat="1" ht="12">
      <c r="B354" s="72"/>
      <c r="C354" s="73"/>
      <c r="D354" s="74"/>
      <c r="E354" s="73"/>
      <c r="F354" s="75"/>
      <c r="G354" s="73"/>
      <c r="H354" s="75"/>
      <c r="I354" s="76"/>
      <c r="J354" s="73"/>
      <c r="K354" s="75"/>
      <c r="L354" s="73"/>
      <c r="M354" s="75"/>
    </row>
    <row r="355" spans="2:13" s="71" customFormat="1" ht="12">
      <c r="B355" s="72"/>
      <c r="C355" s="73"/>
      <c r="D355" s="74"/>
      <c r="E355" s="73"/>
      <c r="F355" s="75"/>
      <c r="G355" s="73"/>
      <c r="H355" s="75"/>
      <c r="I355" s="76"/>
      <c r="J355" s="73"/>
      <c r="K355" s="75"/>
      <c r="L355" s="73"/>
      <c r="M355" s="75"/>
    </row>
    <row r="356" spans="2:13" s="71" customFormat="1" ht="12">
      <c r="B356" s="72"/>
      <c r="C356" s="73"/>
      <c r="D356" s="74"/>
      <c r="E356" s="73"/>
      <c r="F356" s="75"/>
      <c r="G356" s="73"/>
      <c r="H356" s="75"/>
      <c r="I356" s="76"/>
      <c r="J356" s="73"/>
      <c r="K356" s="75"/>
      <c r="L356" s="73"/>
      <c r="M356" s="75"/>
    </row>
    <row r="357" spans="2:13" s="71" customFormat="1" ht="12">
      <c r="B357" s="72"/>
      <c r="C357" s="73"/>
      <c r="D357" s="74"/>
      <c r="E357" s="73"/>
      <c r="F357" s="75"/>
      <c r="G357" s="73"/>
      <c r="H357" s="75"/>
      <c r="I357" s="76"/>
      <c r="J357" s="73"/>
      <c r="K357" s="75"/>
      <c r="L357" s="73"/>
      <c r="M357" s="75"/>
    </row>
    <row r="358" spans="2:13" s="71" customFormat="1" ht="12">
      <c r="B358" s="72"/>
      <c r="C358" s="73"/>
      <c r="D358" s="74"/>
      <c r="E358" s="73"/>
      <c r="F358" s="75"/>
      <c r="G358" s="73"/>
      <c r="H358" s="75"/>
      <c r="I358" s="76"/>
      <c r="J358" s="73"/>
      <c r="K358" s="75"/>
      <c r="L358" s="73"/>
      <c r="M358" s="75"/>
    </row>
    <row r="359" spans="2:13" s="71" customFormat="1" ht="12">
      <c r="B359" s="72"/>
      <c r="C359" s="73"/>
      <c r="D359" s="74"/>
      <c r="E359" s="73"/>
      <c r="F359" s="75"/>
      <c r="G359" s="73"/>
      <c r="H359" s="75"/>
      <c r="I359" s="76"/>
      <c r="J359" s="73"/>
      <c r="K359" s="75"/>
      <c r="L359" s="73"/>
      <c r="M359" s="75"/>
    </row>
    <row r="360" spans="2:13" s="71" customFormat="1" ht="12">
      <c r="B360" s="72"/>
      <c r="C360" s="73"/>
      <c r="D360" s="74"/>
      <c r="E360" s="73"/>
      <c r="F360" s="75"/>
      <c r="G360" s="73"/>
      <c r="H360" s="75"/>
      <c r="I360" s="76"/>
      <c r="J360" s="73"/>
      <c r="K360" s="75"/>
      <c r="L360" s="73"/>
      <c r="M360" s="75"/>
    </row>
    <row r="361" spans="2:13" s="71" customFormat="1" ht="12">
      <c r="B361" s="72"/>
      <c r="C361" s="73"/>
      <c r="D361" s="74"/>
      <c r="E361" s="73"/>
      <c r="F361" s="75"/>
      <c r="G361" s="73"/>
      <c r="H361" s="75"/>
      <c r="I361" s="76"/>
      <c r="J361" s="73"/>
      <c r="K361" s="75"/>
      <c r="L361" s="73"/>
      <c r="M361" s="75"/>
    </row>
    <row r="362" spans="2:13" s="71" customFormat="1" ht="12">
      <c r="B362" s="72"/>
      <c r="C362" s="73"/>
      <c r="D362" s="74"/>
      <c r="E362" s="73"/>
      <c r="F362" s="75"/>
      <c r="G362" s="73"/>
      <c r="H362" s="75"/>
      <c r="I362" s="76"/>
      <c r="J362" s="73"/>
      <c r="K362" s="75"/>
      <c r="L362" s="73"/>
      <c r="M362" s="75"/>
    </row>
  </sheetData>
  <mergeCells count="9">
    <mergeCell ref="A1:M1"/>
    <mergeCell ref="G2:H2"/>
    <mergeCell ref="I2:I3"/>
    <mergeCell ref="J2:K2"/>
    <mergeCell ref="L2:M2"/>
    <mergeCell ref="C2:D2"/>
    <mergeCell ref="A2:A3"/>
    <mergeCell ref="B2:B3"/>
    <mergeCell ref="E2:F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Lotar Ziomek</dc:creator>
  <cp:keywords/>
  <dc:description/>
  <cp:lastModifiedBy>Edwin Eckert</cp:lastModifiedBy>
  <cp:lastPrinted>2008-07-11T04:16:04Z</cp:lastPrinted>
  <dcterms:created xsi:type="dcterms:W3CDTF">2008-05-21T23:55:44Z</dcterms:created>
  <dcterms:modified xsi:type="dcterms:W3CDTF">2008-07-11T04:19:31Z</dcterms:modified>
  <cp:category/>
  <cp:version/>
  <cp:contentType/>
  <cp:contentStatus/>
</cp:coreProperties>
</file>