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3"/>
  </bookViews>
  <sheets>
    <sheet name="dochody" sheetId="1" r:id="rId1"/>
    <sheet name="wyd.zlec." sheetId="2" r:id="rId2"/>
    <sheet name="doch.zlec." sheetId="3" r:id="rId3"/>
    <sheet name="Wydatki" sheetId="4" r:id="rId4"/>
  </sheets>
  <definedNames>
    <definedName name="_xlnm.Print_Area" localSheetId="2">'doch.zlec.'!$A$1:$G$18</definedName>
    <definedName name="_xlnm.Print_Area" localSheetId="1">'wyd.zlec.'!$A$1:$G$17</definedName>
    <definedName name="_xlnm.Print_Area" localSheetId="3">'Wydatki'!$A$1:$G$62</definedName>
  </definedNames>
  <calcPr fullCalcOnLoad="1"/>
</workbook>
</file>

<file path=xl/sharedStrings.xml><?xml version="1.0" encoding="utf-8"?>
<sst xmlns="http://schemas.openxmlformats.org/spreadsheetml/2006/main" count="233" uniqueCount="132">
  <si>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</si>
  <si>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</si>
  <si>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</si>
  <si>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</si>
  <si>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</si>
  <si>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</si>
  <si>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</si>
  <si>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</si>
  <si>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>DZIAŁ 852</t>
  </si>
  <si>
    <t>POMOC SPOŁECZNA</t>
  </si>
  <si>
    <t xml:space="preserve"> </t>
  </si>
  <si>
    <t>Załącznik Nr 2</t>
  </si>
  <si>
    <t xml:space="preserve"> Plan po zmianach   </t>
  </si>
  <si>
    <t>do UCHWAŁY RM w Sępólnie Krajeńskim</t>
  </si>
  <si>
    <t>Załącznik Nr 1</t>
  </si>
  <si>
    <t>do UCHWAŁY  RM  w Sępólnie Kraj.</t>
  </si>
  <si>
    <t>Przewodniczący Rady Miejskiej</t>
  </si>
  <si>
    <t>Zakup usług pozostałych</t>
  </si>
  <si>
    <t>4300</t>
  </si>
  <si>
    <t>6050</t>
  </si>
  <si>
    <t>DZIAŁ 010</t>
  </si>
  <si>
    <t>ROLNICTWO I ŁOWIECTWO</t>
  </si>
  <si>
    <t>Wydatki inwestycyjne jednostek budżetowych</t>
  </si>
  <si>
    <t>Tomasz Cyganek</t>
  </si>
  <si>
    <t xml:space="preserve">Zmiany w planie dochodów budżetowych na 2007  rok </t>
  </si>
  <si>
    <t>DZIAŁ 600</t>
  </si>
  <si>
    <t>60016</t>
  </si>
  <si>
    <t>TRANSPORT I ŁĄCZNOŚĆ</t>
  </si>
  <si>
    <t>DZIAŁ 750</t>
  </si>
  <si>
    <t>ADMINISTRACJA PUBLICZNA</t>
  </si>
  <si>
    <t>DZIAŁ 758</t>
  </si>
  <si>
    <t>Zmiany w planie wydatków  budżetowych na 2007 rok</t>
  </si>
  <si>
    <t>RÓŻNE ROZLICZENIA</t>
  </si>
  <si>
    <t>Urzędy gmin(miast i miast na prawach powiatu)</t>
  </si>
  <si>
    <t>DZIAŁ 801</t>
  </si>
  <si>
    <t>OŚWIATA I WYCHOWANIE</t>
  </si>
  <si>
    <t>4270</t>
  </si>
  <si>
    <t>Zakup usług remontowych</t>
  </si>
  <si>
    <t>80104</t>
  </si>
  <si>
    <t>Przedszkola</t>
  </si>
  <si>
    <t>80114</t>
  </si>
  <si>
    <t>Zespoły obsługi ekonomiczno-administracyjnej szkół</t>
  </si>
  <si>
    <t>DZIAŁ 700</t>
  </si>
  <si>
    <t>70005</t>
  </si>
  <si>
    <t>0870</t>
  </si>
  <si>
    <t>GOSPODARKA MIESZKANIOWA</t>
  </si>
  <si>
    <t>Gospodarka gruntami i nieruchomościami</t>
  </si>
  <si>
    <t>Wpływy ze sprzedaży składników majątkowych</t>
  </si>
  <si>
    <t>2030</t>
  </si>
  <si>
    <t>Dotacje celowe otrzymane z budżetu państwa na realizację własnych zadań bieżących gmin (związków gmin)</t>
  </si>
  <si>
    <t>75818</t>
  </si>
  <si>
    <t>4810</t>
  </si>
  <si>
    <t>Rezerwy</t>
  </si>
  <si>
    <t>Rezerwy ogólne i celowe</t>
  </si>
  <si>
    <t>2010</t>
  </si>
  <si>
    <t>4010</t>
  </si>
  <si>
    <t>Składki na ubezpieczenie społeczne</t>
  </si>
  <si>
    <t>80195</t>
  </si>
  <si>
    <t>Pozostała działalność</t>
  </si>
  <si>
    <t>DZIAŁ 900</t>
  </si>
  <si>
    <t>GOSPODARKA KOMUNALNA I OCHRONA ŚRODOWISKA</t>
  </si>
  <si>
    <t>Zmiany w planie dochodów  zadań zleconych na 2007 rok.</t>
  </si>
  <si>
    <t>Załącznik Nr 1 a</t>
  </si>
  <si>
    <t>PLAN PO ZAMIANACH</t>
  </si>
  <si>
    <t>Zmiany w planie wydatków  zadań zleconych na 2007 rok.</t>
  </si>
  <si>
    <t>Załącznik Nr 2 a</t>
  </si>
  <si>
    <t>Dotacje celowe otrzymane z budżetu państwa na ralizcję zadań bieżących z zakresu administracji rządowej oraz innych zadań zleconych gminom (związkom gmin) ustawami</t>
  </si>
  <si>
    <t>75023</t>
  </si>
  <si>
    <t>Urzędy gmin (miast i miast na prawach powiatu)</t>
  </si>
  <si>
    <t>0690</t>
  </si>
  <si>
    <t>Wpływy z różnych opłat</t>
  </si>
  <si>
    <t>0920</t>
  </si>
  <si>
    <t xml:space="preserve">Pozostałe odsetki </t>
  </si>
  <si>
    <t>DZIAŁ 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</si>
  <si>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</si>
  <si>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</si>
  <si>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</si>
  <si>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DZIAŁ 756</t>
  </si>
  <si>
    <t xml:space="preserve">DOCHODY OD OSÓB PRAWNYCH, OD OSÓB FIZYCZNYCH I INNYCH JEDNOSTEK NIEPOSIADAJĄCYCH OSOBOWOŚCI PRAWNEJ ORAZ WYDATKI ZWIĄZANE Z ICH POBOREM </t>
  </si>
  <si>
    <t>75615</t>
  </si>
  <si>
    <t>Wpływy z podatku rolnego, podatku leśnego, podatku od czynności cywilnoprawnych, podatków i opłat lokalnych od osób prawnych i innych jednostek organizacyjnych</t>
  </si>
  <si>
    <t>0500</t>
  </si>
  <si>
    <t>Podatek od czynności cywilnoprawnych</t>
  </si>
  <si>
    <t>0970</t>
  </si>
  <si>
    <t>Wpływy z różnych dochodów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</si>
  <si>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</si>
  <si>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</si>
  <si>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01010</t>
  </si>
  <si>
    <t>Infrastruktura wodociągowa i sanitacyjna wsi</t>
  </si>
  <si>
    <t>Dopłaty w spółkach prawa handlowego</t>
  </si>
  <si>
    <t>70004</t>
  </si>
  <si>
    <t xml:space="preserve">Różne jednostki obsługi gospodarki mieszkaniowej </t>
  </si>
  <si>
    <t>DZIAŁ 710</t>
  </si>
  <si>
    <t>DZIAŁALNOŚĆ USŁUGOWA</t>
  </si>
  <si>
    <t>71035</t>
  </si>
  <si>
    <t>Cmentarze</t>
  </si>
  <si>
    <t>Świadczenia społeczne</t>
  </si>
  <si>
    <t>90001</t>
  </si>
  <si>
    <t>Gospodarka ściekowa i ochrona wód</t>
  </si>
  <si>
    <t>90095</t>
  </si>
  <si>
    <t>DZIAŁ 926</t>
  </si>
  <si>
    <t>92605</t>
  </si>
  <si>
    <t>Zadania w zakresie kultury fizycznej i sportu</t>
  </si>
  <si>
    <t>80101</t>
  </si>
  <si>
    <t>Szkoły podstawowe</t>
  </si>
  <si>
    <t>4110</t>
  </si>
  <si>
    <t>4210</t>
  </si>
  <si>
    <t>4350</t>
  </si>
  <si>
    <t>4410</t>
  </si>
  <si>
    <t>4700</t>
  </si>
  <si>
    <t>4750</t>
  </si>
  <si>
    <t>Zakup materiałów  i wyposażenia</t>
  </si>
  <si>
    <t>Zakup usług dostępu do sieci Internet</t>
  </si>
  <si>
    <t>Podróże służbowe krajowe</t>
  </si>
  <si>
    <t>Szkolenia pracowników nie będących członkami korpusu służby cywilnej</t>
  </si>
  <si>
    <t>Zakup akcesoriów komputerowych, w tym programów i licencji</t>
  </si>
  <si>
    <t>80146</t>
  </si>
  <si>
    <t>Dokształcanie i doskonalenie nauczycieli</t>
  </si>
  <si>
    <t>3260</t>
  </si>
  <si>
    <t>Inne formy pomocy dla uczniów</t>
  </si>
  <si>
    <t>85214</t>
  </si>
  <si>
    <t>Nr IX/…../07 z dnia 28 czerwca 2007 r.</t>
  </si>
  <si>
    <t>Nr  IX/    /07 z dnia 28 czerwca 2007r.</t>
  </si>
  <si>
    <t>Nr  IX/     /07 z dnia 28 czerwca 2007r.</t>
  </si>
  <si>
    <t>Nr IX/     /07 z dnia  28 czerwca  2007 roku</t>
  </si>
  <si>
    <t>Drogi publiczne gminne</t>
  </si>
  <si>
    <t>Wynagrodzenia osobowe pracowników</t>
  </si>
  <si>
    <t>KULTURA FIZYCZNA I SPORT</t>
  </si>
  <si>
    <t>75801</t>
  </si>
  <si>
    <t>Część oświatowa subwencji ogólnej dla jednostek samorządu terytorialnego</t>
  </si>
  <si>
    <t>2920</t>
  </si>
  <si>
    <t>Subwencje ogólne z budżetu państwa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</si>
</sst>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  <numFmt numFmtId="173" formatCode="[$€-2]\ #,##0.00_);[Red]\([$€-2]\ #,##0.00\)"/>
  </numFmts>
  <fonts count="11">
    <font>
      <sz val="10"/>
      <name val="Arial CE"/>
      <family val="0"/>
    </font>
    <font>
      <sz val="14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4"/>
      <name val="Times New Roman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15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8" fillId="0" borderId="1" xfId="15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15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3" fontId="8" fillId="0" borderId="0" xfId="15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7" fillId="0" borderId="1" xfId="15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wrapText="1"/>
    </xf>
    <xf numFmtId="4" fontId="8" fillId="0" borderId="1" xfId="15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7" xfId="0" applyFont="1" applyBorder="1" applyAlignment="1">
      <alignment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" fontId="8" fillId="0" borderId="0" xfId="15" applyNumberFormat="1" applyFont="1" applyBorder="1" applyAlignment="1">
      <alignment horizontal="right" vertical="center"/>
    </xf>
    <xf numFmtId="4" fontId="7" fillId="0" borderId="0" xfId="15" applyNumberFormat="1" applyFont="1" applyBorder="1" applyAlignment="1">
      <alignment horizontal="right" vertical="center"/>
    </xf>
    <xf numFmtId="4" fontId="8" fillId="0" borderId="0" xfId="15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" xfId="15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4" fontId="8" fillId="0" borderId="1" xfId="15" applyNumberFormat="1" applyFont="1" applyBorder="1" applyAlignment="1">
      <alignment horizontal="right" vertical="center" wrapText="1"/>
    </xf>
    <xf numFmtId="4" fontId="7" fillId="0" borderId="1" xfId="15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49" fontId="8" fillId="0" borderId="4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wrapText="1"/>
    </xf>
    <xf numFmtId="4" fontId="6" fillId="0" borderId="1" xfId="0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6"/>
  <sheetViews>
    <sheetView zoomScale="90" zoomScaleNormal="90" zoomScaleSheetLayoutView="50" workbookViewId="0" topLeftCell="A10">
      <selection activeCell="C43" sqref="C43"/>
    </sheetView>
  </sheetViews>
  <sheetFormatPr defaultColWidth="9.00390625" defaultRowHeight="12.75"/>
  <cols>
    <col min="1" max="1" width="15.75390625" style="91" customWidth="1"/>
    <col min="2" max="2" width="7.875" style="37" customWidth="1"/>
    <col min="3" max="3" width="56.625" style="37" customWidth="1"/>
    <col min="4" max="4" width="18.00390625" style="108" customWidth="1"/>
    <col min="5" max="5" width="19.375" style="108" customWidth="1"/>
    <col min="6" max="6" width="18.00390625" style="108" customWidth="1"/>
    <col min="7" max="7" width="24.25390625" style="108" customWidth="1"/>
    <col min="8" max="84" width="9.125" style="38" customWidth="1"/>
    <col min="85" max="16384" width="9.125" style="37" customWidth="1"/>
  </cols>
  <sheetData>
    <row r="1" spans="1:7" s="51" customFormat="1" ht="18.75">
      <c r="A1" s="119" t="s">
        <v>24</v>
      </c>
      <c r="B1" s="120"/>
      <c r="C1" s="120"/>
      <c r="D1" s="120"/>
      <c r="E1" s="120"/>
      <c r="F1" s="120"/>
      <c r="G1" s="96"/>
    </row>
    <row r="2" spans="1:7" s="51" customFormat="1" ht="12.75">
      <c r="A2" s="87"/>
      <c r="B2" s="50"/>
      <c r="C2" s="50"/>
      <c r="D2" s="97"/>
      <c r="E2" s="97"/>
      <c r="F2" s="121" t="s">
        <v>14</v>
      </c>
      <c r="G2" s="121"/>
    </row>
    <row r="3" spans="1:7" s="51" customFormat="1" ht="17.25" customHeight="1">
      <c r="A3" s="87"/>
      <c r="B3" s="50"/>
      <c r="C3" s="50"/>
      <c r="D3" s="97"/>
      <c r="E3" s="97"/>
      <c r="F3" s="121" t="s">
        <v>15</v>
      </c>
      <c r="G3" s="121"/>
    </row>
    <row r="4" spans="1:7" s="51" customFormat="1" ht="16.5" customHeight="1">
      <c r="A4" s="88"/>
      <c r="B4" s="52"/>
      <c r="C4" s="52"/>
      <c r="D4" s="98"/>
      <c r="E4" s="98"/>
      <c r="F4" s="122" t="s">
        <v>121</v>
      </c>
      <c r="G4" s="122"/>
    </row>
    <row r="5" spans="1:7" s="53" customFormat="1" ht="28.5" customHeight="1">
      <c r="A5" s="20" t="s">
        <v>0</v>
      </c>
      <c r="B5" s="45" t="s">
        <v>7</v>
      </c>
      <c r="C5" s="45" t="s">
        <v>1</v>
      </c>
      <c r="D5" s="20" t="s">
        <v>2</v>
      </c>
      <c r="E5" s="20" t="s">
        <v>3</v>
      </c>
      <c r="F5" s="20" t="s">
        <v>4</v>
      </c>
      <c r="G5" s="20" t="s">
        <v>5</v>
      </c>
    </row>
    <row r="6" spans="1:7" s="56" customFormat="1" ht="12.75">
      <c r="A6" s="89">
        <v>1</v>
      </c>
      <c r="B6" s="54">
        <v>2</v>
      </c>
      <c r="C6" s="55">
        <v>3</v>
      </c>
      <c r="D6" s="109">
        <v>4</v>
      </c>
      <c r="E6" s="109">
        <v>5</v>
      </c>
      <c r="F6" s="110">
        <v>6</v>
      </c>
      <c r="G6" s="89">
        <v>7</v>
      </c>
    </row>
    <row r="7" spans="1:84" s="19" customFormat="1" ht="25.5" customHeight="1">
      <c r="A7" s="90" t="s">
        <v>42</v>
      </c>
      <c r="B7" s="14"/>
      <c r="C7" s="15" t="s">
        <v>45</v>
      </c>
      <c r="D7" s="101">
        <v>610935.35</v>
      </c>
      <c r="E7" s="99">
        <f>E8</f>
        <v>200000</v>
      </c>
      <c r="F7" s="99">
        <f>F8</f>
        <v>0</v>
      </c>
      <c r="G7" s="99">
        <f>G8</f>
        <v>810935.35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</row>
    <row r="8" spans="1:84" s="36" customFormat="1" ht="18" customHeight="1">
      <c r="A8" s="20" t="s">
        <v>43</v>
      </c>
      <c r="B8" s="21"/>
      <c r="C8" s="22" t="s">
        <v>46</v>
      </c>
      <c r="D8" s="40">
        <v>610935.35</v>
      </c>
      <c r="E8" s="99">
        <f>E9</f>
        <v>200000</v>
      </c>
      <c r="F8" s="99">
        <f>SUM(F9:F9)</f>
        <v>0</v>
      </c>
      <c r="G8" s="99">
        <f aca="true" t="shared" si="0" ref="G8:G13">D8+E8-F8</f>
        <v>810935.35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</row>
    <row r="9" spans="1:84" s="31" customFormat="1" ht="15.75" customHeight="1">
      <c r="A9" s="23"/>
      <c r="B9" s="41" t="s">
        <v>44</v>
      </c>
      <c r="C9" s="42" t="s">
        <v>47</v>
      </c>
      <c r="D9" s="43">
        <v>137135.35</v>
      </c>
      <c r="E9" s="102">
        <v>200000</v>
      </c>
      <c r="F9" s="102">
        <v>0</v>
      </c>
      <c r="G9" s="102">
        <f t="shared" si="0"/>
        <v>337135.35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</row>
    <row r="10" spans="1:84" s="83" customFormat="1" ht="22.5" customHeight="1">
      <c r="A10" s="44" t="s">
        <v>28</v>
      </c>
      <c r="B10" s="63"/>
      <c r="C10" s="72" t="s">
        <v>29</v>
      </c>
      <c r="D10" s="28">
        <v>144720</v>
      </c>
      <c r="E10" s="100">
        <f>E11</f>
        <v>13000</v>
      </c>
      <c r="F10" s="100">
        <f>F11</f>
        <v>0</v>
      </c>
      <c r="G10" s="99">
        <f>D10+E10-F10</f>
        <v>157720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</row>
    <row r="11" spans="1:84" s="31" customFormat="1" ht="15.75" customHeight="1">
      <c r="A11" s="44" t="s">
        <v>67</v>
      </c>
      <c r="B11" s="63"/>
      <c r="C11" s="64" t="s">
        <v>68</v>
      </c>
      <c r="D11" s="28">
        <v>23445</v>
      </c>
      <c r="E11" s="100">
        <f>E12+E13</f>
        <v>13000</v>
      </c>
      <c r="F11" s="100">
        <f>F12</f>
        <v>0</v>
      </c>
      <c r="G11" s="99">
        <f>D11+E11-F11</f>
        <v>36445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</row>
    <row r="12" spans="1:84" s="31" customFormat="1" ht="15.75" customHeight="1">
      <c r="A12" s="23"/>
      <c r="B12" s="41" t="s">
        <v>69</v>
      </c>
      <c r="C12" s="42" t="s">
        <v>70</v>
      </c>
      <c r="D12" s="43">
        <v>12700</v>
      </c>
      <c r="E12" s="102">
        <v>3000</v>
      </c>
      <c r="F12" s="102">
        <v>0</v>
      </c>
      <c r="G12" s="102">
        <f t="shared" si="0"/>
        <v>15700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</row>
    <row r="13" spans="1:84" s="31" customFormat="1" ht="15.75" customHeight="1">
      <c r="A13" s="23"/>
      <c r="B13" s="41" t="s">
        <v>71</v>
      </c>
      <c r="C13" s="42" t="s">
        <v>72</v>
      </c>
      <c r="D13" s="43">
        <v>8000</v>
      </c>
      <c r="E13" s="102">
        <v>10000</v>
      </c>
      <c r="F13" s="102">
        <v>0</v>
      </c>
      <c r="G13" s="102">
        <f t="shared" si="0"/>
        <v>18000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84" s="83" customFormat="1" ht="36.75" customHeight="1">
      <c r="A14" s="44" t="s">
        <v>73</v>
      </c>
      <c r="B14" s="63"/>
      <c r="C14" s="72" t="s">
        <v>74</v>
      </c>
      <c r="D14" s="28">
        <v>0</v>
      </c>
      <c r="E14" s="100">
        <v>190</v>
      </c>
      <c r="F14" s="100">
        <f>F15</f>
        <v>0</v>
      </c>
      <c r="G14" s="99">
        <f>D14+E14-F14</f>
        <v>190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</row>
    <row r="15" spans="1:84" s="31" customFormat="1" ht="39" customHeight="1">
      <c r="A15" s="44" t="s">
        <v>75</v>
      </c>
      <c r="B15" s="63"/>
      <c r="C15" s="64" t="s">
        <v>76</v>
      </c>
      <c r="D15" s="28">
        <v>0</v>
      </c>
      <c r="E15" s="100">
        <v>190</v>
      </c>
      <c r="F15" s="100">
        <f>F16</f>
        <v>0</v>
      </c>
      <c r="G15" s="99">
        <f>D15+E15-F15</f>
        <v>190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</row>
    <row r="16" spans="1:84" s="31" customFormat="1" ht="38.25" customHeight="1">
      <c r="A16" s="23"/>
      <c r="B16" s="41" t="s">
        <v>54</v>
      </c>
      <c r="C16" s="42" t="s">
        <v>66</v>
      </c>
      <c r="D16" s="43">
        <v>0</v>
      </c>
      <c r="E16" s="102">
        <v>190</v>
      </c>
      <c r="F16" s="102">
        <v>0</v>
      </c>
      <c r="G16" s="102">
        <f>D16+E16-F16</f>
        <v>190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</row>
    <row r="17" spans="1:84" s="83" customFormat="1" ht="44.25" customHeight="1">
      <c r="A17" s="44" t="s">
        <v>77</v>
      </c>
      <c r="B17" s="63"/>
      <c r="C17" s="72" t="s">
        <v>78</v>
      </c>
      <c r="D17" s="28">
        <v>10173301</v>
      </c>
      <c r="E17" s="100">
        <f>E18</f>
        <v>1000</v>
      </c>
      <c r="F17" s="100">
        <f>F18</f>
        <v>0</v>
      </c>
      <c r="G17" s="100">
        <f aca="true" t="shared" si="1" ref="G17:G27">D17+E17-F17</f>
        <v>10174301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</row>
    <row r="18" spans="1:84" s="31" customFormat="1" ht="38.25" customHeight="1">
      <c r="A18" s="44" t="s">
        <v>79</v>
      </c>
      <c r="B18" s="63"/>
      <c r="C18" s="64" t="s">
        <v>80</v>
      </c>
      <c r="D18" s="28">
        <v>3561042</v>
      </c>
      <c r="E18" s="100">
        <f>E19</f>
        <v>1000</v>
      </c>
      <c r="F18" s="100">
        <f>F19</f>
        <v>0</v>
      </c>
      <c r="G18" s="100">
        <f t="shared" si="1"/>
        <v>3562042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</row>
    <row r="19" spans="1:84" s="31" customFormat="1" ht="15.75" customHeight="1">
      <c r="A19" s="23"/>
      <c r="B19" s="41" t="s">
        <v>81</v>
      </c>
      <c r="C19" s="42" t="s">
        <v>82</v>
      </c>
      <c r="D19" s="43">
        <v>0</v>
      </c>
      <c r="E19" s="102">
        <v>1000</v>
      </c>
      <c r="F19" s="102">
        <v>0</v>
      </c>
      <c r="G19" s="102">
        <f t="shared" si="1"/>
        <v>1000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</row>
    <row r="20" spans="1:84" s="31" customFormat="1" ht="15.75" customHeight="1">
      <c r="A20" s="44" t="s">
        <v>30</v>
      </c>
      <c r="B20" s="63"/>
      <c r="C20" s="64" t="s">
        <v>32</v>
      </c>
      <c r="D20" s="28">
        <v>11833974</v>
      </c>
      <c r="E20" s="100">
        <f>E21</f>
        <v>10000</v>
      </c>
      <c r="F20" s="100">
        <f>F21</f>
        <v>0</v>
      </c>
      <c r="G20" s="100">
        <f t="shared" si="1"/>
        <v>11843974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</row>
    <row r="21" spans="1:84" s="31" customFormat="1" ht="26.25" customHeight="1">
      <c r="A21" s="44" t="s">
        <v>128</v>
      </c>
      <c r="B21" s="63"/>
      <c r="C21" s="64" t="s">
        <v>129</v>
      </c>
      <c r="D21" s="28">
        <v>7602828</v>
      </c>
      <c r="E21" s="100">
        <f>E22</f>
        <v>10000</v>
      </c>
      <c r="F21" s="100">
        <f>F22</f>
        <v>0</v>
      </c>
      <c r="G21" s="100">
        <f t="shared" si="1"/>
        <v>7612828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</row>
    <row r="22" spans="1:84" s="31" customFormat="1" ht="15.75" customHeight="1">
      <c r="A22" s="23"/>
      <c r="B22" s="41" t="s">
        <v>130</v>
      </c>
      <c r="C22" s="42" t="s">
        <v>131</v>
      </c>
      <c r="D22" s="43">
        <v>7602828</v>
      </c>
      <c r="E22" s="102">
        <v>10000</v>
      </c>
      <c r="F22" s="102">
        <v>0</v>
      </c>
      <c r="G22" s="102">
        <f t="shared" si="1"/>
        <v>7612828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</row>
    <row r="23" spans="1:84" s="83" customFormat="1" ht="27" customHeight="1">
      <c r="A23" s="44" t="s">
        <v>34</v>
      </c>
      <c r="B23" s="63"/>
      <c r="C23" s="72" t="s">
        <v>35</v>
      </c>
      <c r="D23" s="28">
        <v>266254</v>
      </c>
      <c r="E23" s="100">
        <f>E24+E26</f>
        <v>62352</v>
      </c>
      <c r="F23" s="100">
        <f>F24+F26</f>
        <v>0</v>
      </c>
      <c r="G23" s="100">
        <f t="shared" si="1"/>
        <v>328606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</row>
    <row r="24" spans="1:84" s="83" customFormat="1" ht="18" customHeight="1">
      <c r="A24" s="44" t="s">
        <v>40</v>
      </c>
      <c r="B24" s="63"/>
      <c r="C24" s="72" t="s">
        <v>41</v>
      </c>
      <c r="D24" s="28">
        <v>1700</v>
      </c>
      <c r="E24" s="100">
        <f>E25</f>
        <v>22352</v>
      </c>
      <c r="F24" s="100">
        <f>F25</f>
        <v>0</v>
      </c>
      <c r="G24" s="100">
        <f t="shared" si="1"/>
        <v>24052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</row>
    <row r="25" spans="1:84" s="83" customFormat="1" ht="15.75" customHeight="1">
      <c r="A25" s="23"/>
      <c r="B25" s="41" t="s">
        <v>83</v>
      </c>
      <c r="C25" s="84" t="s">
        <v>84</v>
      </c>
      <c r="D25" s="43">
        <v>1400</v>
      </c>
      <c r="E25" s="102">
        <v>22352</v>
      </c>
      <c r="F25" s="102">
        <v>0</v>
      </c>
      <c r="G25" s="102">
        <f t="shared" si="1"/>
        <v>23752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</row>
    <row r="26" spans="1:84" s="83" customFormat="1" ht="20.25" customHeight="1">
      <c r="A26" s="44" t="s">
        <v>57</v>
      </c>
      <c r="B26" s="63"/>
      <c r="C26" s="72" t="s">
        <v>58</v>
      </c>
      <c r="D26" s="28">
        <v>0</v>
      </c>
      <c r="E26" s="100">
        <f>E27</f>
        <v>40000</v>
      </c>
      <c r="F26" s="100">
        <f>F27</f>
        <v>0</v>
      </c>
      <c r="G26" s="100">
        <f t="shared" si="1"/>
        <v>40000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</row>
    <row r="27" spans="1:84" s="83" customFormat="1" ht="27.75" customHeight="1">
      <c r="A27" s="23"/>
      <c r="B27" s="41" t="s">
        <v>48</v>
      </c>
      <c r="C27" s="84" t="s">
        <v>49</v>
      </c>
      <c r="D27" s="43">
        <v>0</v>
      </c>
      <c r="E27" s="102">
        <v>40000</v>
      </c>
      <c r="F27" s="102">
        <v>0</v>
      </c>
      <c r="G27" s="102">
        <f t="shared" si="1"/>
        <v>40000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</row>
    <row r="28" spans="1:84" s="19" customFormat="1" ht="22.5" customHeight="1">
      <c r="A28" s="90" t="s">
        <v>8</v>
      </c>
      <c r="B28" s="14"/>
      <c r="C28" s="15" t="s">
        <v>9</v>
      </c>
      <c r="D28" s="101">
        <v>7207074</v>
      </c>
      <c r="E28" s="99">
        <f>E29+E32</f>
        <v>31984</v>
      </c>
      <c r="F28" s="99">
        <f>F29+F32</f>
        <v>0</v>
      </c>
      <c r="G28" s="100">
        <f aca="true" t="shared" si="2" ref="G28:G35">D28+E28-F28</f>
        <v>7239058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</row>
    <row r="29" spans="1:84" s="19" customFormat="1" ht="30" customHeight="1">
      <c r="A29" s="90">
        <v>85212</v>
      </c>
      <c r="B29" s="14"/>
      <c r="C29" s="15" t="s">
        <v>85</v>
      </c>
      <c r="D29" s="101">
        <v>5737000</v>
      </c>
      <c r="E29" s="99">
        <f>E30+E31</f>
        <v>3010</v>
      </c>
      <c r="F29" s="99">
        <f>F30+F31</f>
        <v>0</v>
      </c>
      <c r="G29" s="100">
        <f t="shared" si="2"/>
        <v>5740010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</row>
    <row r="30" spans="1:84" s="19" customFormat="1" ht="22.5" customHeight="1">
      <c r="A30" s="90"/>
      <c r="B30" s="85" t="s">
        <v>71</v>
      </c>
      <c r="C30" s="26" t="s">
        <v>72</v>
      </c>
      <c r="D30" s="103">
        <v>0</v>
      </c>
      <c r="E30" s="102">
        <v>10</v>
      </c>
      <c r="F30" s="102">
        <v>0</v>
      </c>
      <c r="G30" s="102">
        <f t="shared" si="2"/>
        <v>10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</row>
    <row r="31" spans="1:84" s="19" customFormat="1" ht="22.5" customHeight="1">
      <c r="A31" s="90"/>
      <c r="B31" s="85" t="s">
        <v>83</v>
      </c>
      <c r="C31" s="26" t="s">
        <v>84</v>
      </c>
      <c r="D31" s="103">
        <v>0</v>
      </c>
      <c r="E31" s="102">
        <v>3000</v>
      </c>
      <c r="F31" s="102">
        <v>0</v>
      </c>
      <c r="G31" s="102">
        <f t="shared" si="2"/>
        <v>3000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</row>
    <row r="32" spans="1:84" s="19" customFormat="1" ht="27" customHeight="1">
      <c r="A32" s="90">
        <v>85214</v>
      </c>
      <c r="B32" s="86"/>
      <c r="C32" s="27" t="s">
        <v>86</v>
      </c>
      <c r="D32" s="104">
        <v>592000</v>
      </c>
      <c r="E32" s="100">
        <f>E33+E34</f>
        <v>28974</v>
      </c>
      <c r="F32" s="100">
        <f>F33+F34</f>
        <v>0</v>
      </c>
      <c r="G32" s="100">
        <f t="shared" si="2"/>
        <v>620974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</row>
    <row r="33" spans="1:84" s="19" customFormat="1" ht="39.75" customHeight="1">
      <c r="A33" s="90"/>
      <c r="B33" s="85" t="s">
        <v>54</v>
      </c>
      <c r="C33" s="42" t="s">
        <v>66</v>
      </c>
      <c r="D33" s="103">
        <v>107000</v>
      </c>
      <c r="E33" s="102">
        <v>10091</v>
      </c>
      <c r="F33" s="102">
        <v>0</v>
      </c>
      <c r="G33" s="102">
        <f t="shared" si="2"/>
        <v>117091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</row>
    <row r="34" spans="1:84" s="19" customFormat="1" ht="27" customHeight="1">
      <c r="A34" s="90"/>
      <c r="B34" s="85" t="s">
        <v>48</v>
      </c>
      <c r="C34" s="81" t="s">
        <v>49</v>
      </c>
      <c r="D34" s="103">
        <v>485000</v>
      </c>
      <c r="E34" s="102">
        <v>18883</v>
      </c>
      <c r="F34" s="102">
        <v>0</v>
      </c>
      <c r="G34" s="102">
        <f t="shared" si="2"/>
        <v>503883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</row>
    <row r="35" spans="1:84" ht="20.25" customHeight="1">
      <c r="A35" s="20"/>
      <c r="B35" s="46"/>
      <c r="C35" s="45" t="s">
        <v>6</v>
      </c>
      <c r="D35" s="99">
        <v>31092513.87</v>
      </c>
      <c r="E35" s="99">
        <f>E7+E14+E17+E23+E28+E10+E20</f>
        <v>318526</v>
      </c>
      <c r="F35" s="99">
        <f>F7+F14+F17+F23+F28+F10</f>
        <v>0</v>
      </c>
      <c r="G35" s="99">
        <f t="shared" si="2"/>
        <v>31411039.87</v>
      </c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</row>
    <row r="36" spans="1:84" s="31" customFormat="1" ht="21" customHeight="1">
      <c r="A36" s="57"/>
      <c r="B36" s="57"/>
      <c r="C36" s="58"/>
      <c r="D36" s="92"/>
      <c r="E36" s="133" t="s">
        <v>16</v>
      </c>
      <c r="F36" s="133"/>
      <c r="G36" s="105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</row>
    <row r="37" spans="1:84" s="31" customFormat="1" ht="33.75" customHeight="1">
      <c r="A37" s="57"/>
      <c r="B37" s="57"/>
      <c r="C37" s="58"/>
      <c r="D37" s="92"/>
      <c r="E37" s="132" t="s">
        <v>23</v>
      </c>
      <c r="F37" s="132"/>
      <c r="G37" s="105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</row>
    <row r="39" spans="1:84" s="36" customFormat="1" ht="24" customHeight="1">
      <c r="A39" s="32"/>
      <c r="B39" s="33"/>
      <c r="C39" s="59"/>
      <c r="D39" s="93"/>
      <c r="E39" s="106"/>
      <c r="F39" s="106"/>
      <c r="G39" s="106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</row>
    <row r="40" spans="1:84" s="36" customFormat="1" ht="12.75">
      <c r="A40" s="32"/>
      <c r="B40" s="33"/>
      <c r="C40" s="47"/>
      <c r="D40" s="94"/>
      <c r="E40" s="95"/>
      <c r="F40" s="95"/>
      <c r="G40" s="107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</row>
    <row r="41" spans="1:84" s="62" customFormat="1" ht="28.5" customHeight="1">
      <c r="A41" s="32"/>
      <c r="B41" s="61"/>
      <c r="C41" s="60"/>
      <c r="D41" s="106"/>
      <c r="E41" s="106"/>
      <c r="F41" s="106"/>
      <c r="G41" s="10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</row>
    <row r="42" spans="2:7" ht="12.75">
      <c r="B42" s="38"/>
      <c r="C42" s="38"/>
      <c r="D42" s="105"/>
      <c r="E42" s="105"/>
      <c r="F42" s="105"/>
      <c r="G42" s="105"/>
    </row>
    <row r="43" spans="1:84" s="36" customFormat="1" ht="12.75">
      <c r="A43" s="32"/>
      <c r="B43" s="33"/>
      <c r="C43" s="47"/>
      <c r="D43" s="94"/>
      <c r="E43" s="105"/>
      <c r="F43" s="105"/>
      <c r="G43" s="10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</row>
    <row r="44" spans="2:7" ht="12.75">
      <c r="B44" s="38"/>
      <c r="C44" s="38"/>
      <c r="D44" s="105"/>
      <c r="E44" s="105"/>
      <c r="F44" s="105"/>
      <c r="G44" s="105"/>
    </row>
    <row r="45" spans="2:7" ht="20.25" customHeight="1">
      <c r="B45" s="38"/>
      <c r="C45" s="38"/>
      <c r="D45" s="105"/>
      <c r="E45" s="105"/>
      <c r="F45" s="105"/>
      <c r="G45" s="105"/>
    </row>
    <row r="46" spans="2:7" ht="15" customHeight="1">
      <c r="B46" s="38"/>
      <c r="C46" s="38"/>
      <c r="D46" s="105"/>
      <c r="E46" s="95"/>
      <c r="F46" s="95"/>
      <c r="G46" s="107"/>
    </row>
  </sheetData>
  <mergeCells count="6">
    <mergeCell ref="E36:F36"/>
    <mergeCell ref="E37:F37"/>
    <mergeCell ref="A1:F1"/>
    <mergeCell ref="F2:G2"/>
    <mergeCell ref="F3:G3"/>
    <mergeCell ref="F4:G4"/>
  </mergeCells>
  <printOptions horizontalCentered="1"/>
  <pageMargins left="0.58" right="0.39" top="0.58" bottom="0.37" header="0.3" footer="0.37"/>
  <pageSetup horizontalDpi="600" verticalDpi="600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17"/>
  <sheetViews>
    <sheetView workbookViewId="0" topLeftCell="A1">
      <selection activeCell="D21" sqref="D21"/>
    </sheetView>
  </sheetViews>
  <sheetFormatPr defaultColWidth="9.00390625" defaultRowHeight="12.75"/>
  <cols>
    <col min="1" max="1" width="12.125" style="66" customWidth="1"/>
    <col min="2" max="2" width="6.75390625" style="66" customWidth="1"/>
    <col min="3" max="3" width="38.75390625" style="67" customWidth="1"/>
    <col min="4" max="4" width="14.25390625" style="67" bestFit="1" customWidth="1"/>
    <col min="5" max="5" width="15.375" style="67" customWidth="1"/>
    <col min="6" max="6" width="18.875" style="67" customWidth="1"/>
    <col min="7" max="7" width="23.00390625" style="67" customWidth="1"/>
    <col min="8" max="21" width="9.125" style="66" hidden="1" customWidth="1"/>
    <col min="22" max="16384" width="9.125" style="67" customWidth="1"/>
  </cols>
  <sheetData>
    <row r="1" spans="1:7" ht="21.75" customHeight="1">
      <c r="A1" s="127" t="s">
        <v>64</v>
      </c>
      <c r="B1" s="128"/>
      <c r="C1" s="128"/>
      <c r="D1" s="128"/>
      <c r="E1" s="128"/>
      <c r="F1" s="128"/>
      <c r="G1" s="1" t="s">
        <v>10</v>
      </c>
    </row>
    <row r="2" spans="1:7" ht="12.75">
      <c r="A2" s="3"/>
      <c r="B2" s="3"/>
      <c r="C2" s="1"/>
      <c r="D2" s="1"/>
      <c r="E2" s="1"/>
      <c r="F2" s="129" t="s">
        <v>65</v>
      </c>
      <c r="G2" s="129"/>
    </row>
    <row r="3" spans="1:7" ht="12.75">
      <c r="A3" s="5"/>
      <c r="B3" s="5"/>
      <c r="C3" s="2"/>
      <c r="D3" s="2"/>
      <c r="E3" s="2"/>
      <c r="F3" s="125" t="s">
        <v>13</v>
      </c>
      <c r="G3" s="125"/>
    </row>
    <row r="4" spans="1:7" ht="15.75" customHeight="1">
      <c r="A4" s="5"/>
      <c r="B4" s="5"/>
      <c r="C4" s="2"/>
      <c r="D4" s="2"/>
      <c r="E4" s="2"/>
      <c r="F4" s="130" t="s">
        <v>122</v>
      </c>
      <c r="G4" s="130"/>
    </row>
    <row r="5" spans="1:24" ht="25.5" customHeight="1">
      <c r="A5" s="10" t="s">
        <v>0</v>
      </c>
      <c r="B5" s="10" t="s">
        <v>7</v>
      </c>
      <c r="C5" s="68" t="s">
        <v>1</v>
      </c>
      <c r="D5" s="11" t="s">
        <v>2</v>
      </c>
      <c r="E5" s="10" t="s">
        <v>3</v>
      </c>
      <c r="F5" s="69" t="s">
        <v>4</v>
      </c>
      <c r="G5" s="12" t="s">
        <v>12</v>
      </c>
      <c r="V5" s="70"/>
      <c r="W5" s="124"/>
      <c r="X5" s="124"/>
    </row>
    <row r="6" spans="1:24" ht="13.5" customHeight="1">
      <c r="A6" s="7">
        <v>1</v>
      </c>
      <c r="B6" s="7">
        <v>2</v>
      </c>
      <c r="C6" s="71">
        <v>3</v>
      </c>
      <c r="D6" s="7">
        <v>4</v>
      </c>
      <c r="E6" s="7">
        <v>5</v>
      </c>
      <c r="F6" s="7">
        <v>6</v>
      </c>
      <c r="G6" s="4">
        <v>7</v>
      </c>
      <c r="W6" s="125"/>
      <c r="X6" s="125"/>
    </row>
    <row r="7" spans="1:24" s="9" customFormat="1" ht="40.5" customHeight="1">
      <c r="A7" s="74" t="s">
        <v>73</v>
      </c>
      <c r="B7" s="75"/>
      <c r="C7" s="27" t="s">
        <v>74</v>
      </c>
      <c r="D7" s="77">
        <v>3091</v>
      </c>
      <c r="E7" s="77">
        <f>E8</f>
        <v>190</v>
      </c>
      <c r="F7" s="77">
        <f>F8</f>
        <v>0</v>
      </c>
      <c r="G7" s="78">
        <f aca="true" t="shared" si="0" ref="G7:G13">D7+E7-F7</f>
        <v>3281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W7" s="5"/>
      <c r="X7" s="5"/>
    </row>
    <row r="8" spans="1:24" s="9" customFormat="1" ht="51">
      <c r="A8" s="74" t="s">
        <v>75</v>
      </c>
      <c r="B8" s="75"/>
      <c r="C8" s="114" t="s">
        <v>76</v>
      </c>
      <c r="D8" s="77">
        <v>0</v>
      </c>
      <c r="E8" s="77">
        <f>SUM(E9:E9)</f>
        <v>190</v>
      </c>
      <c r="F8" s="77">
        <f>SUM(F9:F9)</f>
        <v>0</v>
      </c>
      <c r="G8" s="78">
        <f t="shared" si="0"/>
        <v>190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W8" s="5"/>
      <c r="X8" s="5"/>
    </row>
    <row r="9" spans="1:24" s="9" customFormat="1" ht="16.5" customHeight="1">
      <c r="A9" s="7"/>
      <c r="B9" s="7">
        <v>4300</v>
      </c>
      <c r="C9" s="73" t="s">
        <v>17</v>
      </c>
      <c r="D9" s="79">
        <v>0</v>
      </c>
      <c r="E9" s="79">
        <v>190</v>
      </c>
      <c r="F9" s="79">
        <v>0</v>
      </c>
      <c r="G9" s="80">
        <f t="shared" si="0"/>
        <v>190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W9" s="5"/>
      <c r="X9" s="5"/>
    </row>
    <row r="10" spans="1:24" s="9" customFormat="1" ht="16.5" customHeight="1">
      <c r="A10" s="75" t="s">
        <v>8</v>
      </c>
      <c r="B10" s="75"/>
      <c r="C10" s="76" t="s">
        <v>9</v>
      </c>
      <c r="D10" s="77">
        <v>5889000</v>
      </c>
      <c r="E10" s="77">
        <f>E11</f>
        <v>10091</v>
      </c>
      <c r="F10" s="77">
        <f>F11</f>
        <v>0</v>
      </c>
      <c r="G10" s="17">
        <f t="shared" si="0"/>
        <v>5899091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W10" s="5"/>
      <c r="X10" s="5"/>
    </row>
    <row r="11" spans="1:21" s="19" customFormat="1" ht="25.5">
      <c r="A11" s="13">
        <v>85214</v>
      </c>
      <c r="B11" s="14"/>
      <c r="C11" s="27" t="s">
        <v>86</v>
      </c>
      <c r="D11" s="16">
        <v>5737000</v>
      </c>
      <c r="E11" s="28">
        <f>SUM(E12:E12)</f>
        <v>10091</v>
      </c>
      <c r="F11" s="28">
        <f>SUM(F12:F12)</f>
        <v>0</v>
      </c>
      <c r="G11" s="17">
        <f t="shared" si="0"/>
        <v>5747091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s="19" customFormat="1" ht="12.75">
      <c r="A12" s="13"/>
      <c r="B12" s="14">
        <v>3010</v>
      </c>
      <c r="C12" s="26" t="s">
        <v>96</v>
      </c>
      <c r="D12" s="24">
        <v>107000</v>
      </c>
      <c r="E12" s="43">
        <v>10091</v>
      </c>
      <c r="F12" s="43">
        <v>0</v>
      </c>
      <c r="G12" s="25">
        <f t="shared" si="0"/>
        <v>117091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s="31" customFormat="1" ht="12.75">
      <c r="A13" s="20"/>
      <c r="B13" s="21"/>
      <c r="C13" s="27" t="s">
        <v>63</v>
      </c>
      <c r="D13" s="28">
        <v>6209533</v>
      </c>
      <c r="E13" s="29">
        <f>E7+E10</f>
        <v>10281</v>
      </c>
      <c r="F13" s="29">
        <f>F7+F10</f>
        <v>0</v>
      </c>
      <c r="G13" s="17">
        <f t="shared" si="0"/>
        <v>6219814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84" s="31" customFormat="1" ht="12.75">
      <c r="A14" s="32"/>
      <c r="B14" s="33"/>
      <c r="D14" s="34"/>
      <c r="E14" s="126" t="s">
        <v>16</v>
      </c>
      <c r="F14" s="126"/>
      <c r="G14" s="126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6"/>
      <c r="W14" s="36"/>
      <c r="X14" s="36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</row>
    <row r="15" spans="3:7" ht="12.75">
      <c r="C15" s="66"/>
      <c r="D15" s="66"/>
      <c r="E15" s="123"/>
      <c r="F15" s="123"/>
      <c r="G15" s="123"/>
    </row>
    <row r="16" spans="3:7" ht="12.75">
      <c r="C16" s="66"/>
      <c r="D16" s="66"/>
      <c r="E16" s="123" t="s">
        <v>23</v>
      </c>
      <c r="F16" s="123"/>
      <c r="G16" s="123"/>
    </row>
    <row r="17" ht="12.75">
      <c r="C17" s="66"/>
    </row>
  </sheetData>
  <mergeCells count="9">
    <mergeCell ref="A1:F1"/>
    <mergeCell ref="F2:G2"/>
    <mergeCell ref="F3:G3"/>
    <mergeCell ref="F4:G4"/>
    <mergeCell ref="E16:G16"/>
    <mergeCell ref="W5:X5"/>
    <mergeCell ref="W6:X6"/>
    <mergeCell ref="E14:G14"/>
    <mergeCell ref="E15:G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17"/>
  <sheetViews>
    <sheetView workbookViewId="0" topLeftCell="A1">
      <selection activeCell="D15" sqref="D15"/>
    </sheetView>
  </sheetViews>
  <sheetFormatPr defaultColWidth="9.00390625" defaultRowHeight="12.75"/>
  <cols>
    <col min="1" max="1" width="12.125" style="66" customWidth="1"/>
    <col min="2" max="2" width="6.75390625" style="66" customWidth="1"/>
    <col min="3" max="3" width="38.75390625" style="67" customWidth="1"/>
    <col min="4" max="4" width="14.25390625" style="67" bestFit="1" customWidth="1"/>
    <col min="5" max="5" width="15.375" style="67" customWidth="1"/>
    <col min="6" max="6" width="18.875" style="67" customWidth="1"/>
    <col min="7" max="7" width="23.00390625" style="67" customWidth="1"/>
    <col min="8" max="21" width="9.125" style="66" hidden="1" customWidth="1"/>
    <col min="22" max="16384" width="9.125" style="67" customWidth="1"/>
  </cols>
  <sheetData>
    <row r="1" spans="1:7" ht="21.75" customHeight="1">
      <c r="A1" s="127" t="s">
        <v>61</v>
      </c>
      <c r="B1" s="128"/>
      <c r="C1" s="128"/>
      <c r="D1" s="128"/>
      <c r="E1" s="128"/>
      <c r="F1" s="128"/>
      <c r="G1" s="1" t="s">
        <v>10</v>
      </c>
    </row>
    <row r="2" spans="1:7" ht="12.75">
      <c r="A2" s="3"/>
      <c r="B2" s="3"/>
      <c r="C2" s="1"/>
      <c r="D2" s="1"/>
      <c r="E2" s="1"/>
      <c r="F2" s="129" t="s">
        <v>62</v>
      </c>
      <c r="G2" s="129"/>
    </row>
    <row r="3" spans="1:7" ht="12.75">
      <c r="A3" s="5"/>
      <c r="B3" s="5"/>
      <c r="C3" s="2"/>
      <c r="D3" s="2"/>
      <c r="E3" s="2"/>
      <c r="F3" s="125" t="s">
        <v>13</v>
      </c>
      <c r="G3" s="125"/>
    </row>
    <row r="4" spans="1:7" ht="12.75">
      <c r="A4" s="5"/>
      <c r="B4" s="5"/>
      <c r="C4" s="2"/>
      <c r="D4" s="2"/>
      <c r="E4" s="2"/>
      <c r="F4" s="130" t="s">
        <v>123</v>
      </c>
      <c r="G4" s="130"/>
    </row>
    <row r="5" spans="1:24" ht="25.5" customHeight="1">
      <c r="A5" s="10" t="s">
        <v>0</v>
      </c>
      <c r="B5" s="10" t="s">
        <v>7</v>
      </c>
      <c r="C5" s="68" t="s">
        <v>1</v>
      </c>
      <c r="D5" s="11" t="s">
        <v>2</v>
      </c>
      <c r="E5" s="10" t="s">
        <v>3</v>
      </c>
      <c r="F5" s="69" t="s">
        <v>4</v>
      </c>
      <c r="G5" s="12" t="s">
        <v>12</v>
      </c>
      <c r="V5" s="70"/>
      <c r="W5" s="124"/>
      <c r="X5" s="124"/>
    </row>
    <row r="6" spans="1:24" ht="13.5" customHeight="1">
      <c r="A6" s="7">
        <v>1</v>
      </c>
      <c r="B6" s="7">
        <v>2</v>
      </c>
      <c r="C6" s="71">
        <v>3</v>
      </c>
      <c r="D6" s="7">
        <v>4</v>
      </c>
      <c r="E6" s="7">
        <v>5</v>
      </c>
      <c r="F6" s="7">
        <v>6</v>
      </c>
      <c r="G6" s="4">
        <v>7</v>
      </c>
      <c r="W6" s="125"/>
      <c r="X6" s="125"/>
    </row>
    <row r="7" spans="1:24" ht="46.5" customHeight="1">
      <c r="A7" s="75" t="s">
        <v>73</v>
      </c>
      <c r="B7" s="75"/>
      <c r="C7" s="72" t="s">
        <v>74</v>
      </c>
      <c r="D7" s="77">
        <v>3091</v>
      </c>
      <c r="E7" s="77">
        <v>190</v>
      </c>
      <c r="F7" s="77">
        <v>0</v>
      </c>
      <c r="G7" s="115">
        <f aca="true" t="shared" si="0" ref="G7:G13">D7+E7-F7</f>
        <v>3281</v>
      </c>
      <c r="W7" s="5"/>
      <c r="X7" s="5"/>
    </row>
    <row r="8" spans="1:84" s="31" customFormat="1" ht="51">
      <c r="A8" s="44" t="s">
        <v>75</v>
      </c>
      <c r="B8" s="63"/>
      <c r="C8" s="64" t="s">
        <v>76</v>
      </c>
      <c r="D8" s="28">
        <v>0</v>
      </c>
      <c r="E8" s="29">
        <v>190</v>
      </c>
      <c r="F8" s="29">
        <v>0</v>
      </c>
      <c r="G8" s="29">
        <f t="shared" si="0"/>
        <v>190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</row>
    <row r="9" spans="1:84" s="31" customFormat="1" ht="51">
      <c r="A9" s="23"/>
      <c r="B9" s="41" t="s">
        <v>54</v>
      </c>
      <c r="C9" s="42" t="s">
        <v>66</v>
      </c>
      <c r="D9" s="43">
        <v>0</v>
      </c>
      <c r="E9" s="25">
        <v>190</v>
      </c>
      <c r="F9" s="25">
        <v>0</v>
      </c>
      <c r="G9" s="25">
        <f t="shared" si="0"/>
        <v>190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</row>
    <row r="10" spans="1:84" s="19" customFormat="1" ht="12.75">
      <c r="A10" s="13" t="s">
        <v>8</v>
      </c>
      <c r="B10" s="14"/>
      <c r="C10" s="15" t="s">
        <v>9</v>
      </c>
      <c r="D10" s="16">
        <v>5889000</v>
      </c>
      <c r="E10" s="17">
        <f>E11</f>
        <v>10091</v>
      </c>
      <c r="F10" s="17">
        <f>F11</f>
        <v>0</v>
      </c>
      <c r="G10" s="17">
        <f t="shared" si="0"/>
        <v>5899091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</row>
    <row r="11" spans="1:84" s="31" customFormat="1" ht="31.5" customHeight="1">
      <c r="A11" s="44" t="s">
        <v>120</v>
      </c>
      <c r="B11" s="63"/>
      <c r="C11" s="27" t="s">
        <v>86</v>
      </c>
      <c r="D11" s="28">
        <v>107000</v>
      </c>
      <c r="E11" s="29">
        <f>E12</f>
        <v>10091</v>
      </c>
      <c r="F11" s="29">
        <f>F12</f>
        <v>0</v>
      </c>
      <c r="G11" s="29">
        <f t="shared" si="0"/>
        <v>117091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</row>
    <row r="12" spans="1:84" s="31" customFormat="1" ht="52.5" customHeight="1">
      <c r="A12" s="23"/>
      <c r="B12" s="41" t="s">
        <v>54</v>
      </c>
      <c r="C12" s="42" t="s">
        <v>66</v>
      </c>
      <c r="D12" s="43">
        <v>107000</v>
      </c>
      <c r="E12" s="25">
        <v>10091</v>
      </c>
      <c r="F12" s="25">
        <v>0</v>
      </c>
      <c r="G12" s="25">
        <f t="shared" si="0"/>
        <v>117091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</row>
    <row r="13" spans="1:21" s="31" customFormat="1" ht="17.25" customHeight="1">
      <c r="A13" s="20"/>
      <c r="B13" s="21"/>
      <c r="C13" s="27" t="s">
        <v>63</v>
      </c>
      <c r="D13" s="28">
        <v>6209533</v>
      </c>
      <c r="E13" s="29">
        <f>E11+E8</f>
        <v>10281</v>
      </c>
      <c r="F13" s="29">
        <f>F10</f>
        <v>0</v>
      </c>
      <c r="G13" s="17">
        <f t="shared" si="0"/>
        <v>6219814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84" s="31" customFormat="1" ht="12.75">
      <c r="A14" s="32"/>
      <c r="B14" s="33"/>
      <c r="D14" s="34"/>
      <c r="E14" s="126" t="s">
        <v>16</v>
      </c>
      <c r="F14" s="126"/>
      <c r="G14" s="126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6"/>
      <c r="W14" s="36"/>
      <c r="X14" s="36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</row>
    <row r="15" spans="3:7" ht="12.75">
      <c r="C15" s="66"/>
      <c r="D15" s="66"/>
      <c r="E15" s="123"/>
      <c r="F15" s="123"/>
      <c r="G15" s="123"/>
    </row>
    <row r="16" spans="3:7" ht="12.75">
      <c r="C16" s="66"/>
      <c r="D16" s="66"/>
      <c r="E16" s="123" t="s">
        <v>23</v>
      </c>
      <c r="F16" s="123"/>
      <c r="G16" s="123"/>
    </row>
    <row r="17" ht="12.75">
      <c r="C17" s="66"/>
    </row>
  </sheetData>
  <mergeCells count="9">
    <mergeCell ref="E16:G16"/>
    <mergeCell ref="W5:X5"/>
    <mergeCell ref="W6:X6"/>
    <mergeCell ref="E14:G14"/>
    <mergeCell ref="E15:G15"/>
    <mergeCell ref="A1:F1"/>
    <mergeCell ref="F2:G2"/>
    <mergeCell ref="F3:G3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145"/>
  <sheetViews>
    <sheetView tabSelected="1" workbookViewId="0" topLeftCell="A37">
      <selection activeCell="F72" sqref="F72"/>
    </sheetView>
  </sheetViews>
  <sheetFormatPr defaultColWidth="9.00390625" defaultRowHeight="12.75"/>
  <cols>
    <col min="1" max="1" width="12.125" style="38" customWidth="1"/>
    <col min="2" max="2" width="6.75390625" style="38" customWidth="1"/>
    <col min="3" max="3" width="43.875" style="37" customWidth="1"/>
    <col min="4" max="4" width="14.25390625" style="37" bestFit="1" customWidth="1"/>
    <col min="5" max="5" width="15.375" style="37" customWidth="1"/>
    <col min="6" max="6" width="18.875" style="37" customWidth="1"/>
    <col min="7" max="7" width="23.00390625" style="37" customWidth="1"/>
    <col min="8" max="21" width="9.125" style="38" hidden="1" customWidth="1"/>
    <col min="22" max="16384" width="9.125" style="37" customWidth="1"/>
  </cols>
  <sheetData>
    <row r="1" spans="1:21" s="9" customFormat="1" ht="18.75" customHeight="1">
      <c r="A1" s="127" t="s">
        <v>31</v>
      </c>
      <c r="B1" s="128"/>
      <c r="C1" s="128"/>
      <c r="D1" s="128"/>
      <c r="E1" s="128"/>
      <c r="F1" s="128"/>
      <c r="G1" s="1" t="s">
        <v>10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9" customFormat="1" ht="12.75">
      <c r="A2" s="3"/>
      <c r="B2" s="3"/>
      <c r="C2" s="1"/>
      <c r="D2" s="1"/>
      <c r="E2" s="1"/>
      <c r="F2" s="129" t="s">
        <v>11</v>
      </c>
      <c r="G2" s="12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12.75">
      <c r="A3" s="5"/>
      <c r="B3" s="5"/>
      <c r="C3" s="2"/>
      <c r="D3" s="2"/>
      <c r="E3" s="2"/>
      <c r="F3" s="125" t="s">
        <v>13</v>
      </c>
      <c r="G3" s="12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9" customFormat="1" ht="12.75">
      <c r="A4" s="5"/>
      <c r="B4" s="5"/>
      <c r="C4" s="2"/>
      <c r="D4" s="2"/>
      <c r="E4" s="2"/>
      <c r="F4" s="131" t="s">
        <v>124</v>
      </c>
      <c r="G4" s="13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4" s="9" customFormat="1" ht="29.25" customHeight="1">
      <c r="A5" s="10" t="s">
        <v>0</v>
      </c>
      <c r="B5" s="10" t="s">
        <v>7</v>
      </c>
      <c r="C5" s="10" t="s">
        <v>1</v>
      </c>
      <c r="D5" s="10" t="s">
        <v>2</v>
      </c>
      <c r="E5" s="10" t="s">
        <v>3</v>
      </c>
      <c r="F5" s="10" t="s">
        <v>4</v>
      </c>
      <c r="G5" s="12" t="s">
        <v>12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6"/>
      <c r="W5" s="124"/>
      <c r="X5" s="124"/>
    </row>
    <row r="6" spans="1:24" s="9" customFormat="1" ht="16.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4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W6" s="125"/>
      <c r="X6" s="125"/>
    </row>
    <row r="7" spans="1:24" s="9" customFormat="1" ht="19.5" customHeight="1">
      <c r="A7" s="74" t="s">
        <v>20</v>
      </c>
      <c r="B7" s="75"/>
      <c r="C7" s="76" t="s">
        <v>21</v>
      </c>
      <c r="D7" s="77">
        <v>1113991</v>
      </c>
      <c r="E7" s="77">
        <f>E8</f>
        <v>149800</v>
      </c>
      <c r="F7" s="77">
        <f>F8</f>
        <v>149800</v>
      </c>
      <c r="G7" s="78">
        <f>D7+E7-F7</f>
        <v>1113991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W7" s="5"/>
      <c r="X7" s="5"/>
    </row>
    <row r="8" spans="1:24" s="9" customFormat="1" ht="16.5" customHeight="1">
      <c r="A8" s="74" t="s">
        <v>87</v>
      </c>
      <c r="B8" s="75"/>
      <c r="C8" s="76" t="s">
        <v>88</v>
      </c>
      <c r="D8" s="77">
        <v>764164</v>
      </c>
      <c r="E8" s="77">
        <f>E9+E10</f>
        <v>149800</v>
      </c>
      <c r="F8" s="77">
        <f>F9+F10</f>
        <v>149800</v>
      </c>
      <c r="G8" s="78">
        <f>D8+E8-F8</f>
        <v>764164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W8" s="5"/>
      <c r="X8" s="5"/>
    </row>
    <row r="9" spans="1:24" s="9" customFormat="1" ht="16.5" customHeight="1">
      <c r="A9" s="111"/>
      <c r="B9" s="7">
        <v>4150</v>
      </c>
      <c r="C9" s="73" t="s">
        <v>89</v>
      </c>
      <c r="D9" s="79">
        <v>0</v>
      </c>
      <c r="E9" s="79">
        <v>149800</v>
      </c>
      <c r="F9" s="79">
        <v>0</v>
      </c>
      <c r="G9" s="80">
        <f>D9+E9-F9</f>
        <v>149800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W9" s="5"/>
      <c r="X9" s="5"/>
    </row>
    <row r="10" spans="1:24" s="9" customFormat="1" ht="16.5" customHeight="1">
      <c r="A10" s="111"/>
      <c r="B10" s="7">
        <v>6050</v>
      </c>
      <c r="C10" s="26" t="s">
        <v>22</v>
      </c>
      <c r="D10" s="79">
        <v>764164</v>
      </c>
      <c r="E10" s="79">
        <v>0</v>
      </c>
      <c r="F10" s="79">
        <v>149800</v>
      </c>
      <c r="G10" s="80">
        <f>D10+E10-F10</f>
        <v>614364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W10" s="5"/>
      <c r="X10" s="5"/>
    </row>
    <row r="11" spans="1:24" ht="15" customHeight="1">
      <c r="A11" s="44" t="s">
        <v>25</v>
      </c>
      <c r="B11" s="44"/>
      <c r="C11" s="27" t="s">
        <v>27</v>
      </c>
      <c r="D11" s="28">
        <v>1365098</v>
      </c>
      <c r="E11" s="29">
        <f>E12</f>
        <v>16840.12</v>
      </c>
      <c r="F11" s="29">
        <f>F12</f>
        <v>0</v>
      </c>
      <c r="G11" s="29">
        <f>D11+E11-F11</f>
        <v>1381938.12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6"/>
      <c r="W11" s="36"/>
      <c r="X11" s="36"/>
    </row>
    <row r="12" spans="1:24" ht="14.25" customHeight="1">
      <c r="A12" s="44" t="s">
        <v>26</v>
      </c>
      <c r="B12" s="44"/>
      <c r="C12" s="27" t="s">
        <v>125</v>
      </c>
      <c r="D12" s="28">
        <v>1365098</v>
      </c>
      <c r="E12" s="29">
        <f>E13</f>
        <v>16840.12</v>
      </c>
      <c r="F12" s="29">
        <f>F13</f>
        <v>0</v>
      </c>
      <c r="G12" s="29">
        <f aca="true" t="shared" si="0" ref="G12:G39">D12+E12-F12</f>
        <v>1381938.12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6"/>
      <c r="W12" s="36"/>
      <c r="X12" s="36"/>
    </row>
    <row r="13" spans="1:24" ht="15.75" customHeight="1">
      <c r="A13" s="20"/>
      <c r="B13" s="21" t="s">
        <v>19</v>
      </c>
      <c r="C13" s="26" t="s">
        <v>22</v>
      </c>
      <c r="D13" s="43">
        <v>1030098</v>
      </c>
      <c r="E13" s="25">
        <v>16840.12</v>
      </c>
      <c r="F13" s="25">
        <v>0</v>
      </c>
      <c r="G13" s="25">
        <f t="shared" si="0"/>
        <v>1046938.12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6"/>
      <c r="W13" s="36"/>
      <c r="X13" s="36"/>
    </row>
    <row r="14" spans="1:24" ht="15.75" customHeight="1">
      <c r="A14" s="20" t="s">
        <v>42</v>
      </c>
      <c r="B14" s="21"/>
      <c r="C14" s="27" t="s">
        <v>45</v>
      </c>
      <c r="D14" s="28">
        <v>241485</v>
      </c>
      <c r="E14" s="29">
        <f>E15</f>
        <v>30000</v>
      </c>
      <c r="F14" s="29">
        <f>F15</f>
        <v>0</v>
      </c>
      <c r="G14" s="29">
        <f t="shared" si="0"/>
        <v>271485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6"/>
      <c r="W14" s="36"/>
      <c r="X14" s="36"/>
    </row>
    <row r="15" spans="1:24" ht="15.75" customHeight="1">
      <c r="A15" s="20" t="s">
        <v>90</v>
      </c>
      <c r="B15" s="21"/>
      <c r="C15" s="27" t="s">
        <v>91</v>
      </c>
      <c r="D15" s="28">
        <v>205185</v>
      </c>
      <c r="E15" s="29">
        <f>E16+E17</f>
        <v>30000</v>
      </c>
      <c r="F15" s="29">
        <f>F16</f>
        <v>0</v>
      </c>
      <c r="G15" s="29">
        <f t="shared" si="0"/>
        <v>235185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6"/>
      <c r="W15" s="36"/>
      <c r="X15" s="36"/>
    </row>
    <row r="16" spans="1:24" ht="15.75" customHeight="1">
      <c r="A16" s="20"/>
      <c r="B16" s="21" t="s">
        <v>36</v>
      </c>
      <c r="C16" s="26" t="s">
        <v>37</v>
      </c>
      <c r="D16" s="43">
        <v>101185</v>
      </c>
      <c r="E16" s="25">
        <v>20000</v>
      </c>
      <c r="F16" s="25">
        <v>0</v>
      </c>
      <c r="G16" s="25">
        <f t="shared" si="0"/>
        <v>121185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6"/>
      <c r="W16" s="36"/>
      <c r="X16" s="36"/>
    </row>
    <row r="17" spans="1:24" ht="15.75" customHeight="1">
      <c r="A17" s="20"/>
      <c r="B17" s="21" t="s">
        <v>18</v>
      </c>
      <c r="C17" s="26" t="s">
        <v>17</v>
      </c>
      <c r="D17" s="43">
        <v>90000</v>
      </c>
      <c r="E17" s="25">
        <v>10000</v>
      </c>
      <c r="F17" s="25">
        <v>0</v>
      </c>
      <c r="G17" s="25">
        <f t="shared" si="0"/>
        <v>100000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6"/>
      <c r="W17" s="36"/>
      <c r="X17" s="36"/>
    </row>
    <row r="18" spans="1:24" ht="15.75" customHeight="1">
      <c r="A18" s="44" t="s">
        <v>92</v>
      </c>
      <c r="B18" s="44"/>
      <c r="C18" s="27" t="s">
        <v>93</v>
      </c>
      <c r="D18" s="28">
        <v>186649</v>
      </c>
      <c r="E18" s="29">
        <f>E19</f>
        <v>0</v>
      </c>
      <c r="F18" s="29">
        <f>F19</f>
        <v>10000</v>
      </c>
      <c r="G18" s="29">
        <f t="shared" si="0"/>
        <v>176649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6"/>
      <c r="W18" s="36"/>
      <c r="X18" s="36"/>
    </row>
    <row r="19" spans="1:24" ht="15.75" customHeight="1">
      <c r="A19" s="44" t="s">
        <v>94</v>
      </c>
      <c r="B19" s="44"/>
      <c r="C19" s="27" t="s">
        <v>95</v>
      </c>
      <c r="D19" s="28">
        <v>55685</v>
      </c>
      <c r="E19" s="29">
        <v>0</v>
      </c>
      <c r="F19" s="29">
        <f>F20</f>
        <v>10000</v>
      </c>
      <c r="G19" s="29">
        <f t="shared" si="0"/>
        <v>45685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6"/>
      <c r="W19" s="36"/>
      <c r="X19" s="36"/>
    </row>
    <row r="20" spans="1:24" ht="15.75" customHeight="1">
      <c r="A20" s="20"/>
      <c r="B20" s="21" t="s">
        <v>18</v>
      </c>
      <c r="C20" s="26" t="s">
        <v>17</v>
      </c>
      <c r="D20" s="43">
        <v>20685</v>
      </c>
      <c r="E20" s="25">
        <v>0</v>
      </c>
      <c r="F20" s="25">
        <v>10000</v>
      </c>
      <c r="G20" s="25">
        <f t="shared" si="0"/>
        <v>10685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6"/>
      <c r="W20" s="36"/>
      <c r="X20" s="36"/>
    </row>
    <row r="21" spans="1:84" s="31" customFormat="1" ht="17.25" customHeight="1">
      <c r="A21" s="13" t="s">
        <v>28</v>
      </c>
      <c r="B21" s="14"/>
      <c r="C21" s="15" t="s">
        <v>29</v>
      </c>
      <c r="D21" s="28">
        <v>2457567</v>
      </c>
      <c r="E21" s="17">
        <f>SUM(E22:E22)</f>
        <v>20000</v>
      </c>
      <c r="F21" s="17">
        <f>SUM(F22:F22)</f>
        <v>0</v>
      </c>
      <c r="G21" s="17">
        <f t="shared" si="0"/>
        <v>2477567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</row>
    <row r="22" spans="1:84" s="31" customFormat="1" ht="15" customHeight="1">
      <c r="A22" s="13">
        <v>75023</v>
      </c>
      <c r="B22" s="14"/>
      <c r="C22" s="15" t="s">
        <v>33</v>
      </c>
      <c r="D22" s="28">
        <v>2457567</v>
      </c>
      <c r="E22" s="17">
        <f>SUM(E23:E23)</f>
        <v>20000</v>
      </c>
      <c r="F22" s="17">
        <f>SUM(F23:F23)</f>
        <v>0</v>
      </c>
      <c r="G22" s="17">
        <f t="shared" si="0"/>
        <v>2477567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</row>
    <row r="23" spans="1:21" s="31" customFormat="1" ht="15.75" customHeight="1">
      <c r="A23" s="20"/>
      <c r="B23" s="21" t="s">
        <v>18</v>
      </c>
      <c r="C23" s="26" t="s">
        <v>17</v>
      </c>
      <c r="D23" s="43">
        <v>54800</v>
      </c>
      <c r="E23" s="25">
        <v>20000</v>
      </c>
      <c r="F23" s="25">
        <v>0</v>
      </c>
      <c r="G23" s="25">
        <f t="shared" si="0"/>
        <v>74800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s="31" customFormat="1" ht="42" customHeight="1">
      <c r="A24" s="20" t="s">
        <v>73</v>
      </c>
      <c r="B24" s="44"/>
      <c r="C24" s="27" t="s">
        <v>74</v>
      </c>
      <c r="D24" s="28">
        <v>3091</v>
      </c>
      <c r="E24" s="29">
        <f>E25</f>
        <v>190</v>
      </c>
      <c r="F24" s="29">
        <f>F25</f>
        <v>0</v>
      </c>
      <c r="G24" s="29">
        <f t="shared" si="0"/>
        <v>3281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s="118" customFormat="1" ht="48" customHeight="1">
      <c r="A25" s="44" t="s">
        <v>75</v>
      </c>
      <c r="B25" s="44"/>
      <c r="C25" s="116" t="s">
        <v>76</v>
      </c>
      <c r="D25" s="28">
        <v>0</v>
      </c>
      <c r="E25" s="29">
        <f>E26</f>
        <v>190</v>
      </c>
      <c r="F25" s="29">
        <f>F26</f>
        <v>0</v>
      </c>
      <c r="G25" s="29">
        <f t="shared" si="0"/>
        <v>190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</row>
    <row r="26" spans="1:21" s="31" customFormat="1" ht="15" customHeight="1">
      <c r="A26" s="20"/>
      <c r="B26" s="21" t="s">
        <v>18</v>
      </c>
      <c r="C26" s="26" t="s">
        <v>17</v>
      </c>
      <c r="D26" s="43">
        <v>0</v>
      </c>
      <c r="E26" s="25">
        <v>190</v>
      </c>
      <c r="F26" s="25">
        <v>0</v>
      </c>
      <c r="G26" s="25">
        <f t="shared" si="0"/>
        <v>190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s="31" customFormat="1" ht="17.25" customHeight="1">
      <c r="A27" s="20" t="s">
        <v>30</v>
      </c>
      <c r="B27" s="44"/>
      <c r="C27" s="27" t="s">
        <v>32</v>
      </c>
      <c r="D27" s="28">
        <v>105306</v>
      </c>
      <c r="E27" s="29">
        <f>E28</f>
        <v>0</v>
      </c>
      <c r="F27" s="29">
        <f>F28</f>
        <v>54352.12</v>
      </c>
      <c r="G27" s="29">
        <f>D27+E27-F27</f>
        <v>50953.88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s="31" customFormat="1" ht="15" customHeight="1">
      <c r="A28" s="20" t="s">
        <v>50</v>
      </c>
      <c r="B28" s="21"/>
      <c r="C28" s="27" t="s">
        <v>53</v>
      </c>
      <c r="D28" s="28">
        <v>95306</v>
      </c>
      <c r="E28" s="28">
        <f>E29</f>
        <v>0</v>
      </c>
      <c r="F28" s="28">
        <f>F29</f>
        <v>54352.12</v>
      </c>
      <c r="G28" s="28">
        <f>D28+E28-F28</f>
        <v>40953.88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s="31" customFormat="1" ht="16.5" customHeight="1">
      <c r="A29" s="20"/>
      <c r="B29" s="21" t="s">
        <v>51</v>
      </c>
      <c r="C29" s="26" t="s">
        <v>52</v>
      </c>
      <c r="D29" s="43">
        <v>95306</v>
      </c>
      <c r="E29" s="25">
        <v>0</v>
      </c>
      <c r="F29" s="25">
        <f>54162.12+190</f>
        <v>54352.12</v>
      </c>
      <c r="G29" s="25">
        <f>D29+E29-F29</f>
        <v>40953.88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s="31" customFormat="1" ht="15.75" customHeight="1">
      <c r="A30" s="44" t="s">
        <v>34</v>
      </c>
      <c r="B30" s="44"/>
      <c r="C30" s="27" t="s">
        <v>35</v>
      </c>
      <c r="D30" s="28">
        <v>10314132</v>
      </c>
      <c r="E30" s="29">
        <f>E31+E40+E43+E46</f>
        <v>98609</v>
      </c>
      <c r="F30" s="29">
        <f>F31+F40+F43+F46</f>
        <v>26735</v>
      </c>
      <c r="G30" s="17">
        <f t="shared" si="0"/>
        <v>10386006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s="31" customFormat="1" ht="12.75">
      <c r="A31" s="44" t="s">
        <v>103</v>
      </c>
      <c r="B31" s="44"/>
      <c r="C31" s="27" t="s">
        <v>104</v>
      </c>
      <c r="D31" s="28">
        <v>5778236</v>
      </c>
      <c r="E31" s="29">
        <f>SUM(E32:E39)</f>
        <v>51494</v>
      </c>
      <c r="F31" s="29">
        <f>SUM(F32:F39)</f>
        <v>19620</v>
      </c>
      <c r="G31" s="17">
        <f t="shared" si="0"/>
        <v>5810110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s="31" customFormat="1" ht="12.75">
      <c r="A32" s="23"/>
      <c r="B32" s="23" t="s">
        <v>105</v>
      </c>
      <c r="C32" s="26" t="s">
        <v>56</v>
      </c>
      <c r="D32" s="43">
        <v>611127</v>
      </c>
      <c r="E32" s="25">
        <v>21874</v>
      </c>
      <c r="F32" s="25">
        <v>0</v>
      </c>
      <c r="G32" s="25">
        <f t="shared" si="0"/>
        <v>633001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s="31" customFormat="1" ht="12.75">
      <c r="A33" s="23"/>
      <c r="B33" s="23" t="s">
        <v>106</v>
      </c>
      <c r="C33" s="26" t="s">
        <v>111</v>
      </c>
      <c r="D33" s="43">
        <v>166245</v>
      </c>
      <c r="E33" s="25">
        <v>15100</v>
      </c>
      <c r="F33" s="25">
        <v>0</v>
      </c>
      <c r="G33" s="25">
        <f t="shared" si="0"/>
        <v>181345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s="31" customFormat="1" ht="12.75">
      <c r="A34" s="23"/>
      <c r="B34" s="23" t="s">
        <v>36</v>
      </c>
      <c r="C34" s="26" t="s">
        <v>37</v>
      </c>
      <c r="D34" s="43">
        <v>328209</v>
      </c>
      <c r="E34" s="25">
        <v>0</v>
      </c>
      <c r="F34" s="25">
        <v>19000</v>
      </c>
      <c r="G34" s="25">
        <f t="shared" si="0"/>
        <v>309209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s="31" customFormat="1" ht="12.75">
      <c r="A35" s="23"/>
      <c r="B35" s="23" t="s">
        <v>107</v>
      </c>
      <c r="C35" s="26" t="s">
        <v>112</v>
      </c>
      <c r="D35" s="43">
        <v>11516</v>
      </c>
      <c r="E35" s="25">
        <v>0</v>
      </c>
      <c r="F35" s="25">
        <v>620</v>
      </c>
      <c r="G35" s="25">
        <f t="shared" si="0"/>
        <v>10896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s="31" customFormat="1" ht="12.75">
      <c r="A36" s="23"/>
      <c r="B36" s="23" t="s">
        <v>108</v>
      </c>
      <c r="C36" s="26" t="s">
        <v>113</v>
      </c>
      <c r="D36" s="43">
        <v>3100</v>
      </c>
      <c r="E36" s="25">
        <v>600</v>
      </c>
      <c r="F36" s="25">
        <v>0</v>
      </c>
      <c r="G36" s="25">
        <f t="shared" si="0"/>
        <v>3700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s="31" customFormat="1" ht="25.5">
      <c r="A37" s="23"/>
      <c r="B37" s="23" t="s">
        <v>109</v>
      </c>
      <c r="C37" s="26" t="s">
        <v>114</v>
      </c>
      <c r="D37" s="43">
        <v>3250</v>
      </c>
      <c r="E37" s="25">
        <v>920</v>
      </c>
      <c r="F37" s="25">
        <v>0</v>
      </c>
      <c r="G37" s="25">
        <f t="shared" si="0"/>
        <v>4170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s="31" customFormat="1" ht="25.5">
      <c r="A38" s="23"/>
      <c r="B38" s="23" t="s">
        <v>110</v>
      </c>
      <c r="C38" s="26" t="s">
        <v>115</v>
      </c>
      <c r="D38" s="43">
        <v>7800</v>
      </c>
      <c r="E38" s="25">
        <v>1000</v>
      </c>
      <c r="F38" s="25">
        <v>0</v>
      </c>
      <c r="G38" s="25">
        <f t="shared" si="0"/>
        <v>8800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s="31" customFormat="1" ht="12.75">
      <c r="A39" s="23"/>
      <c r="B39" s="23" t="s">
        <v>19</v>
      </c>
      <c r="C39" s="26" t="s">
        <v>22</v>
      </c>
      <c r="D39" s="43">
        <v>94000</v>
      </c>
      <c r="E39" s="25">
        <v>12000</v>
      </c>
      <c r="F39" s="25">
        <v>0</v>
      </c>
      <c r="G39" s="25">
        <f t="shared" si="0"/>
        <v>106000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s="31" customFormat="1" ht="12.75">
      <c r="A40" s="44" t="s">
        <v>38</v>
      </c>
      <c r="B40" s="44"/>
      <c r="C40" s="27" t="s">
        <v>39</v>
      </c>
      <c r="D40" s="28">
        <v>1422932</v>
      </c>
      <c r="E40" s="28">
        <f>SUM(E41:E42)</f>
        <v>6500</v>
      </c>
      <c r="F40" s="29">
        <f>SUM(F41:F42)</f>
        <v>6500</v>
      </c>
      <c r="G40" s="17">
        <f aca="true" t="shared" si="1" ref="G40:G50">D40+E40-F40</f>
        <v>1422932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s="31" customFormat="1" ht="12.75">
      <c r="A41" s="20"/>
      <c r="B41" s="21" t="s">
        <v>55</v>
      </c>
      <c r="C41" s="26" t="s">
        <v>126</v>
      </c>
      <c r="D41" s="43">
        <v>872078</v>
      </c>
      <c r="E41" s="43">
        <v>0</v>
      </c>
      <c r="F41" s="25">
        <v>6500</v>
      </c>
      <c r="G41" s="25">
        <f t="shared" si="1"/>
        <v>865578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s="31" customFormat="1" ht="18" customHeight="1">
      <c r="A42" s="20"/>
      <c r="B42" s="21" t="s">
        <v>19</v>
      </c>
      <c r="C42" s="26" t="s">
        <v>22</v>
      </c>
      <c r="D42" s="43">
        <v>6000</v>
      </c>
      <c r="E42" s="43">
        <v>6500</v>
      </c>
      <c r="F42" s="25">
        <v>0</v>
      </c>
      <c r="G42" s="25">
        <f t="shared" si="1"/>
        <v>12500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s="113" customFormat="1" ht="15" customHeight="1">
      <c r="A43" s="44" t="s">
        <v>116</v>
      </c>
      <c r="B43" s="44"/>
      <c r="C43" s="27" t="s">
        <v>117</v>
      </c>
      <c r="D43" s="28">
        <v>49105</v>
      </c>
      <c r="E43" s="28">
        <f>E44</f>
        <v>615</v>
      </c>
      <c r="F43" s="28">
        <f>F45</f>
        <v>615</v>
      </c>
      <c r="G43" s="29">
        <f t="shared" si="1"/>
        <v>49105</v>
      </c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</row>
    <row r="44" spans="1:21" s="31" customFormat="1" ht="15" customHeight="1">
      <c r="A44" s="20"/>
      <c r="B44" s="21" t="s">
        <v>106</v>
      </c>
      <c r="C44" s="26" t="s">
        <v>111</v>
      </c>
      <c r="D44" s="43">
        <v>0</v>
      </c>
      <c r="E44" s="43">
        <v>615</v>
      </c>
      <c r="F44" s="25">
        <v>0</v>
      </c>
      <c r="G44" s="29">
        <f t="shared" si="1"/>
        <v>615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s="31" customFormat="1" ht="15" customHeight="1">
      <c r="A45" s="20"/>
      <c r="B45" s="21" t="s">
        <v>18</v>
      </c>
      <c r="C45" s="26" t="s">
        <v>17</v>
      </c>
      <c r="D45" s="43">
        <v>33873</v>
      </c>
      <c r="E45" s="43">
        <v>0</v>
      </c>
      <c r="F45" s="25">
        <v>615</v>
      </c>
      <c r="G45" s="29">
        <f t="shared" si="1"/>
        <v>33258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s="113" customFormat="1" ht="15" customHeight="1">
      <c r="A46" s="44" t="s">
        <v>57</v>
      </c>
      <c r="B46" s="44"/>
      <c r="C46" s="27" t="s">
        <v>58</v>
      </c>
      <c r="D46" s="28">
        <v>20236</v>
      </c>
      <c r="E46" s="28">
        <f>E47</f>
        <v>40000</v>
      </c>
      <c r="F46" s="28">
        <f>F47</f>
        <v>0</v>
      </c>
      <c r="G46" s="29">
        <f t="shared" si="1"/>
        <v>60236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</row>
    <row r="47" spans="1:21" s="31" customFormat="1" ht="12.75" customHeight="1">
      <c r="A47" s="20"/>
      <c r="B47" s="21" t="s">
        <v>118</v>
      </c>
      <c r="C47" s="26" t="s">
        <v>119</v>
      </c>
      <c r="D47" s="43">
        <v>0</v>
      </c>
      <c r="E47" s="43">
        <v>40000</v>
      </c>
      <c r="F47" s="25">
        <v>0</v>
      </c>
      <c r="G47" s="29">
        <f t="shared" si="1"/>
        <v>40000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s="19" customFormat="1" ht="12.75">
      <c r="A48" s="13" t="s">
        <v>8</v>
      </c>
      <c r="B48" s="14"/>
      <c r="C48" s="15" t="s">
        <v>9</v>
      </c>
      <c r="D48" s="16">
        <v>9636274</v>
      </c>
      <c r="E48" s="28">
        <f>E49</f>
        <v>28974</v>
      </c>
      <c r="F48" s="28">
        <f>F49</f>
        <v>0</v>
      </c>
      <c r="G48" s="17">
        <f t="shared" si="1"/>
        <v>9665248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s="19" customFormat="1" ht="25.5">
      <c r="A49" s="13">
        <v>85214</v>
      </c>
      <c r="B49" s="14"/>
      <c r="C49" s="27" t="s">
        <v>86</v>
      </c>
      <c r="D49" s="16">
        <v>721800</v>
      </c>
      <c r="E49" s="28">
        <f>SUM(E50:E50)</f>
        <v>28974</v>
      </c>
      <c r="F49" s="28">
        <f>SUM(F50:F50)</f>
        <v>0</v>
      </c>
      <c r="G49" s="17">
        <f t="shared" si="1"/>
        <v>750774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s="19" customFormat="1" ht="12.75">
      <c r="A50" s="13"/>
      <c r="B50" s="14">
        <v>3110</v>
      </c>
      <c r="C50" s="26" t="s">
        <v>96</v>
      </c>
      <c r="D50" s="24">
        <v>721800</v>
      </c>
      <c r="E50" s="43">
        <v>28974</v>
      </c>
      <c r="F50" s="43">
        <v>0</v>
      </c>
      <c r="G50" s="25">
        <f t="shared" si="1"/>
        <v>750774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s="31" customFormat="1" ht="25.5">
      <c r="A51" s="20" t="s">
        <v>59</v>
      </c>
      <c r="B51" s="21"/>
      <c r="C51" s="27" t="s">
        <v>60</v>
      </c>
      <c r="D51" s="28">
        <v>2080566.87</v>
      </c>
      <c r="E51" s="28">
        <f>E52+E54</f>
        <v>200000</v>
      </c>
      <c r="F51" s="28">
        <f>F52</f>
        <v>0</v>
      </c>
      <c r="G51" s="28">
        <f aca="true" t="shared" si="2" ref="G51:G59">D51+E51-F51</f>
        <v>2280566.87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s="31" customFormat="1" ht="12.75">
      <c r="A52" s="20" t="s">
        <v>97</v>
      </c>
      <c r="B52" s="21"/>
      <c r="C52" s="27" t="s">
        <v>98</v>
      </c>
      <c r="D52" s="28">
        <v>835696.87</v>
      </c>
      <c r="E52" s="28">
        <f>E53</f>
        <v>100000</v>
      </c>
      <c r="F52" s="28">
        <f>F53</f>
        <v>0</v>
      </c>
      <c r="G52" s="29">
        <f t="shared" si="2"/>
        <v>935696.87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s="31" customFormat="1" ht="12.75">
      <c r="A53" s="20"/>
      <c r="B53" s="21" t="s">
        <v>19</v>
      </c>
      <c r="C53" s="26" t="s">
        <v>22</v>
      </c>
      <c r="D53" s="43">
        <v>815138.87</v>
      </c>
      <c r="E53" s="43">
        <v>100000</v>
      </c>
      <c r="F53" s="25">
        <v>0</v>
      </c>
      <c r="G53" s="25">
        <f t="shared" si="2"/>
        <v>915138.87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s="113" customFormat="1" ht="12.75">
      <c r="A54" s="44" t="s">
        <v>99</v>
      </c>
      <c r="B54" s="44"/>
      <c r="C54" s="27" t="s">
        <v>58</v>
      </c>
      <c r="D54" s="28">
        <v>495600</v>
      </c>
      <c r="E54" s="28">
        <f>E55</f>
        <v>100000</v>
      </c>
      <c r="F54" s="29">
        <v>0</v>
      </c>
      <c r="G54" s="29">
        <f t="shared" si="2"/>
        <v>595600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</row>
    <row r="55" spans="1:21" s="31" customFormat="1" ht="12.75">
      <c r="A55" s="20"/>
      <c r="B55" s="21" t="s">
        <v>19</v>
      </c>
      <c r="C55" s="26" t="s">
        <v>22</v>
      </c>
      <c r="D55" s="43">
        <v>480000</v>
      </c>
      <c r="E55" s="43">
        <v>100000</v>
      </c>
      <c r="F55" s="25">
        <v>0</v>
      </c>
      <c r="G55" s="25">
        <f t="shared" si="2"/>
        <v>580000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s="31" customFormat="1" ht="12.75">
      <c r="A56" s="20" t="s">
        <v>100</v>
      </c>
      <c r="B56" s="44"/>
      <c r="C56" s="27" t="s">
        <v>127</v>
      </c>
      <c r="D56" s="28">
        <v>991261</v>
      </c>
      <c r="E56" s="28">
        <f>E57</f>
        <v>15000</v>
      </c>
      <c r="F56" s="28">
        <f>F57</f>
        <v>0</v>
      </c>
      <c r="G56" s="29">
        <f t="shared" si="2"/>
        <v>1006261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s="31" customFormat="1" ht="12.75">
      <c r="A57" s="20" t="s">
        <v>101</v>
      </c>
      <c r="B57" s="44"/>
      <c r="C57" s="27" t="s">
        <v>102</v>
      </c>
      <c r="D57" s="28">
        <v>197185</v>
      </c>
      <c r="E57" s="28">
        <f>E58</f>
        <v>15000</v>
      </c>
      <c r="F57" s="29">
        <v>0</v>
      </c>
      <c r="G57" s="29">
        <f t="shared" si="2"/>
        <v>212185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s="31" customFormat="1" ht="12.75">
      <c r="A58" s="20"/>
      <c r="B58" s="21" t="s">
        <v>18</v>
      </c>
      <c r="C58" s="26" t="s">
        <v>17</v>
      </c>
      <c r="D58" s="43">
        <v>39070</v>
      </c>
      <c r="E58" s="43">
        <v>15000</v>
      </c>
      <c r="F58" s="25">
        <v>0</v>
      </c>
      <c r="G58" s="25">
        <f t="shared" si="2"/>
        <v>54070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7" ht="24" customHeight="1">
      <c r="A59" s="45"/>
      <c r="B59" s="46"/>
      <c r="C59" s="45" t="s">
        <v>6</v>
      </c>
      <c r="D59" s="17">
        <v>31287230.87</v>
      </c>
      <c r="E59" s="28">
        <f>E7+E11+E14+E21+E24+E30+E51+E56+E49+E18+E27</f>
        <v>559413.12</v>
      </c>
      <c r="F59" s="28">
        <f>F7+F11+F14+F21+F24+F30+F51+F56+F49+F18+F27</f>
        <v>240887.12</v>
      </c>
      <c r="G59" s="17">
        <f t="shared" si="2"/>
        <v>31605756.87</v>
      </c>
    </row>
    <row r="60" spans="1:84" s="31" customFormat="1" ht="20.25" customHeight="1">
      <c r="A60" s="32"/>
      <c r="B60" s="33"/>
      <c r="D60" s="34"/>
      <c r="E60" s="38"/>
      <c r="F60" s="39" t="s">
        <v>16</v>
      </c>
      <c r="G60" s="39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6"/>
      <c r="W60" s="36"/>
      <c r="X60" s="36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</row>
    <row r="61" spans="1:84" s="31" customFormat="1" ht="12.75">
      <c r="A61" s="32"/>
      <c r="B61" s="33"/>
      <c r="C61" s="47"/>
      <c r="D61" s="34"/>
      <c r="E61" s="48"/>
      <c r="F61" s="39"/>
      <c r="G61" s="39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6"/>
      <c r="W61" s="36"/>
      <c r="X61" s="36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</row>
    <row r="62" spans="1:84" s="31" customFormat="1" ht="12.75">
      <c r="A62" s="32"/>
      <c r="B62" s="33"/>
      <c r="C62" s="47"/>
      <c r="D62" s="34"/>
      <c r="E62" s="37"/>
      <c r="F62" s="39" t="s">
        <v>23</v>
      </c>
      <c r="G62" s="39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6"/>
      <c r="W62" s="36"/>
      <c r="X62" s="36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</row>
    <row r="63" spans="3:7" ht="12.75">
      <c r="C63" s="38"/>
      <c r="D63" s="38"/>
      <c r="E63" s="38"/>
      <c r="F63" s="38"/>
      <c r="G63" s="65"/>
    </row>
    <row r="64" spans="3:7" ht="12.75">
      <c r="C64" s="38"/>
      <c r="D64" s="38"/>
      <c r="E64" s="38"/>
      <c r="F64" s="65"/>
      <c r="G64" s="65"/>
    </row>
    <row r="65" spans="3:7" ht="12.75">
      <c r="C65" s="38"/>
      <c r="D65" s="38"/>
      <c r="E65" s="65"/>
      <c r="F65" s="38"/>
      <c r="G65" s="38"/>
    </row>
    <row r="66" spans="3:7" ht="12.75">
      <c r="C66" s="38"/>
      <c r="D66" s="38"/>
      <c r="E66" s="65"/>
      <c r="F66" s="38"/>
      <c r="G66" s="38"/>
    </row>
    <row r="67" spans="3:7" ht="12.75">
      <c r="C67" s="38"/>
      <c r="D67" s="38"/>
      <c r="E67" s="49"/>
      <c r="F67" s="49"/>
      <c r="G67" s="38"/>
    </row>
    <row r="68" spans="3:7" ht="12.75">
      <c r="C68" s="38"/>
      <c r="D68" s="38"/>
      <c r="E68" s="38"/>
      <c r="F68" s="38"/>
      <c r="G68" s="38"/>
    </row>
    <row r="69" spans="3:7" ht="12.75">
      <c r="C69" s="38"/>
      <c r="D69" s="38"/>
      <c r="E69" s="65"/>
      <c r="F69" s="38"/>
      <c r="G69" s="38"/>
    </row>
    <row r="70" spans="3:7" ht="12.75">
      <c r="C70" s="38"/>
      <c r="D70" s="38"/>
      <c r="E70" s="65"/>
      <c r="F70" s="38"/>
      <c r="G70" s="38"/>
    </row>
    <row r="71" spans="3:7" ht="12.75">
      <c r="C71" s="38"/>
      <c r="D71" s="38"/>
      <c r="E71" s="38"/>
      <c r="F71" s="38"/>
      <c r="G71" s="38"/>
    </row>
    <row r="72" spans="3:7" ht="12.75">
      <c r="C72" s="38"/>
      <c r="D72" s="38"/>
      <c r="E72" s="38"/>
      <c r="F72" s="38"/>
      <c r="G72" s="38"/>
    </row>
    <row r="73" spans="3:7" ht="12.75">
      <c r="C73" s="38"/>
      <c r="D73" s="38"/>
      <c r="E73" s="38"/>
      <c r="F73" s="38"/>
      <c r="G73" s="38"/>
    </row>
    <row r="74" spans="3:7" ht="12.75">
      <c r="C74" s="38"/>
      <c r="D74" s="38"/>
      <c r="E74" s="38"/>
      <c r="F74" s="38"/>
      <c r="G74" s="38"/>
    </row>
    <row r="75" spans="3:7" ht="12.75">
      <c r="C75" s="38"/>
      <c r="D75" s="38"/>
      <c r="E75" s="38"/>
      <c r="F75" s="38"/>
      <c r="G75" s="38"/>
    </row>
    <row r="76" spans="3:7" ht="12.75">
      <c r="C76" s="38"/>
      <c r="D76" s="38"/>
      <c r="E76" s="38"/>
      <c r="F76" s="38"/>
      <c r="G76" s="38"/>
    </row>
    <row r="77" spans="3:7" ht="12.75">
      <c r="C77" s="38"/>
      <c r="D77" s="38"/>
      <c r="E77" s="38"/>
      <c r="F77" s="38"/>
      <c r="G77" s="38"/>
    </row>
    <row r="78" spans="3:7" ht="12.75">
      <c r="C78" s="38"/>
      <c r="D78" s="38"/>
      <c r="E78" s="38"/>
      <c r="F78" s="38"/>
      <c r="G78" s="38"/>
    </row>
    <row r="79" spans="3:7" ht="12.75">
      <c r="C79" s="38"/>
      <c r="D79" s="38"/>
      <c r="E79" s="38"/>
      <c r="F79" s="38"/>
      <c r="G79" s="38"/>
    </row>
    <row r="80" spans="3:7" ht="12.75">
      <c r="C80" s="38"/>
      <c r="D80" s="38"/>
      <c r="E80" s="38"/>
      <c r="F80" s="38"/>
      <c r="G80" s="38"/>
    </row>
    <row r="81" spans="3:7" ht="12.75">
      <c r="C81" s="38"/>
      <c r="D81" s="38"/>
      <c r="E81" s="38"/>
      <c r="F81" s="38"/>
      <c r="G81" s="38"/>
    </row>
    <row r="82" spans="3:7" ht="12.75">
      <c r="C82" s="38"/>
      <c r="D82" s="38"/>
      <c r="E82" s="38"/>
      <c r="F82" s="38"/>
      <c r="G82" s="38"/>
    </row>
    <row r="83" spans="22:84" s="38" customFormat="1" ht="12.75"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</row>
    <row r="84" spans="22:84" s="38" customFormat="1" ht="12.75"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</row>
    <row r="85" spans="22:84" s="38" customFormat="1" ht="12.75"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</row>
    <row r="86" spans="22:84" s="38" customFormat="1" ht="12.75"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</row>
    <row r="87" spans="22:84" s="38" customFormat="1" ht="12.75"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</row>
    <row r="88" spans="22:84" s="38" customFormat="1" ht="12.75"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</row>
    <row r="89" spans="22:84" s="38" customFormat="1" ht="12.75"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</row>
    <row r="90" spans="22:84" s="38" customFormat="1" ht="12.75"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</row>
    <row r="91" spans="22:84" s="38" customFormat="1" ht="12.75"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</row>
    <row r="92" spans="22:84" s="38" customFormat="1" ht="12.75"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</row>
    <row r="93" spans="22:84" s="38" customFormat="1" ht="12.75"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</row>
    <row r="94" spans="22:84" s="38" customFormat="1" ht="12.75"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</row>
    <row r="95" spans="22:84" s="38" customFormat="1" ht="12.75"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</row>
    <row r="96" spans="22:84" s="38" customFormat="1" ht="12.75"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</row>
    <row r="97" spans="22:84" s="38" customFormat="1" ht="12.75"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</row>
    <row r="98" s="38" customFormat="1" ht="12.75"/>
    <row r="99" s="38" customFormat="1" ht="12.75"/>
    <row r="100" s="38" customFormat="1" ht="12.75"/>
    <row r="101" s="38" customFormat="1" ht="12.75"/>
    <row r="102" s="38" customFormat="1" ht="12.75"/>
    <row r="103" s="38" customFormat="1" ht="12.75"/>
    <row r="104" s="38" customFormat="1" ht="12.75"/>
    <row r="105" s="38" customFormat="1" ht="12.75"/>
    <row r="106" s="38" customFormat="1" ht="12.75"/>
    <row r="107" s="38" customFormat="1" ht="12.75"/>
    <row r="108" s="38" customFormat="1" ht="12.75"/>
    <row r="109" s="38" customFormat="1" ht="12.75"/>
    <row r="110" s="38" customFormat="1" ht="12.75"/>
    <row r="111" s="38" customFormat="1" ht="12.75"/>
    <row r="112" s="38" customFormat="1" ht="12.75"/>
    <row r="113" s="38" customFormat="1" ht="12.75"/>
    <row r="114" s="38" customFormat="1" ht="12.75"/>
    <row r="115" s="38" customFormat="1" ht="12.75"/>
    <row r="116" s="38" customFormat="1" ht="12.75"/>
    <row r="117" s="38" customFormat="1" ht="12.75"/>
    <row r="118" s="38" customFormat="1" ht="12.75"/>
    <row r="119" s="38" customFormat="1" ht="12.75"/>
    <row r="120" s="38" customFormat="1" ht="12.75"/>
    <row r="121" s="38" customFormat="1" ht="12.75"/>
    <row r="122" s="38" customFormat="1" ht="12.75"/>
    <row r="123" s="38" customFormat="1" ht="12.75"/>
    <row r="124" s="38" customFormat="1" ht="12.75"/>
    <row r="125" s="38" customFormat="1" ht="12.75"/>
    <row r="126" s="38" customFormat="1" ht="12.75"/>
    <row r="127" s="38" customFormat="1" ht="12.75"/>
    <row r="128" s="38" customFormat="1" ht="12.75"/>
    <row r="129" s="38" customFormat="1" ht="12.75"/>
    <row r="130" s="38" customFormat="1" ht="12.75"/>
    <row r="131" s="38" customFormat="1" ht="12.75"/>
    <row r="132" s="38" customFormat="1" ht="12.75"/>
    <row r="133" s="38" customFormat="1" ht="12.75"/>
    <row r="134" s="38" customFormat="1" ht="12.75"/>
    <row r="135" s="38" customFormat="1" ht="12.75"/>
    <row r="136" s="38" customFormat="1" ht="12.75"/>
    <row r="137" s="38" customFormat="1" ht="12.75"/>
    <row r="138" s="38" customFormat="1" ht="12.75"/>
    <row r="139" s="38" customFormat="1" ht="12.75"/>
    <row r="140" s="38" customFormat="1" ht="12.75"/>
    <row r="141" s="38" customFormat="1" ht="12.75"/>
    <row r="142" ht="12.75">
      <c r="C142" s="38"/>
    </row>
    <row r="143" ht="12.75">
      <c r="C143" s="38"/>
    </row>
    <row r="144" ht="12.75">
      <c r="C144" s="38"/>
    </row>
    <row r="145" ht="12.75">
      <c r="C145" s="38"/>
    </row>
  </sheetData>
  <mergeCells count="6">
    <mergeCell ref="W6:X6"/>
    <mergeCell ref="A1:F1"/>
    <mergeCell ref="F2:G2"/>
    <mergeCell ref="W5:X5"/>
    <mergeCell ref="F3:G3"/>
    <mergeCell ref="F4:G4"/>
  </mergeCells>
  <printOptions/>
  <pageMargins left="0.51" right="0.48" top="0.59" bottom="0.45" header="0.33" footer="0.5118110236220472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Kujawa</cp:lastModifiedBy>
  <cp:lastPrinted>2007-06-19T10:29:36Z</cp:lastPrinted>
  <dcterms:created xsi:type="dcterms:W3CDTF">2000-11-16T08:27:55Z</dcterms:created>
  <dcterms:modified xsi:type="dcterms:W3CDTF">2007-06-19T10:31:20Z</dcterms:modified>
  <cp:category/>
  <cp:version/>
  <cp:contentType/>
  <cp:contentStatus/>
</cp:coreProperties>
</file>