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1"/>
  </bookViews>
  <sheets>
    <sheet name="dochody" sheetId="1" r:id="rId1"/>
    <sheet name="Wydatki" sheetId="2" r:id="rId2"/>
  </sheets>
  <definedNames>
    <definedName name="_xlnm.Print_Area" localSheetId="1">'Wydatki'!$A$1:$G$86</definedName>
  </definedNames>
  <calcPr fullCalcOnLoad="1"/>
</workbook>
</file>

<file path=xl/sharedStrings.xml><?xml version="1.0" encoding="utf-8"?>
<sst xmlns="http://schemas.openxmlformats.org/spreadsheetml/2006/main" count="273" uniqueCount="185">
  <si>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</si>
  <si>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</si>
  <si>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</si>
  <si>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</si>
  <si>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</si>
  <si>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</si>
  <si>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</si>
  <si>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</si>
  <si>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>DZIAŁ 852</t>
  </si>
  <si>
    <t>POMOC SPOŁECZNA</t>
  </si>
  <si>
    <t xml:space="preserve"> </t>
  </si>
  <si>
    <t>Załącznik Nr 2</t>
  </si>
  <si>
    <t xml:space="preserve"> Plan po zmianach   </t>
  </si>
  <si>
    <t>do UCHWAŁY RM w Sępólnie Krajeńskim</t>
  </si>
  <si>
    <t>Załącznik Nr 1</t>
  </si>
  <si>
    <t>do UCHWAŁY  RM  w Sępólnie Kraj.</t>
  </si>
  <si>
    <t>Przewodniczący Rady Miejskiej</t>
  </si>
  <si>
    <t>Zakup usług pozostałych</t>
  </si>
  <si>
    <t>4300</t>
  </si>
  <si>
    <t>6050</t>
  </si>
  <si>
    <t>Wydatki inwestycyjne jednostek budżetowych</t>
  </si>
  <si>
    <t>Tomasz Cyganek</t>
  </si>
  <si>
    <t xml:space="preserve">Zmiany w planie dochodów budżetowych na 2007  rok </t>
  </si>
  <si>
    <t>DZIAŁ 600</t>
  </si>
  <si>
    <t>60016</t>
  </si>
  <si>
    <t>TRANSPORT I ŁĄCZNOŚĆ</t>
  </si>
  <si>
    <t>DZIAŁ 750</t>
  </si>
  <si>
    <t>ADMINISTRACJA PUBLICZNA</t>
  </si>
  <si>
    <t>DZIAŁ 758</t>
  </si>
  <si>
    <t>Zmiany w planie wydatków  budżetowych na 2007 rok</t>
  </si>
  <si>
    <t>RÓŻNE ROZLICZENIA</t>
  </si>
  <si>
    <t>Urzędy gmin(miast i miast na prawach powiatu)</t>
  </si>
  <si>
    <t>DZIAŁ 801</t>
  </si>
  <si>
    <t>OŚWIATA I WYCHOWANIE</t>
  </si>
  <si>
    <t>4270</t>
  </si>
  <si>
    <t>Zakup usług remontowych</t>
  </si>
  <si>
    <t>80104</t>
  </si>
  <si>
    <t>Przedszkola</t>
  </si>
  <si>
    <t>DZIAŁ 700</t>
  </si>
  <si>
    <t>70005</t>
  </si>
  <si>
    <t>0870</t>
  </si>
  <si>
    <t>GOSPODARKA MIESZKANIOWA</t>
  </si>
  <si>
    <t>Gospodarka gruntami i nieruchomościami</t>
  </si>
  <si>
    <t>Wpływy ze sprzedaży składników majątkowych</t>
  </si>
  <si>
    <t>4010</t>
  </si>
  <si>
    <t>Składki na ubezpieczenie społeczne</t>
  </si>
  <si>
    <t>Pozostała działalność</t>
  </si>
  <si>
    <t>DZIAŁ 900</t>
  </si>
  <si>
    <t>GOSPODARKA KOMUNALNA I OCHRONA ŚRODOWISKA</t>
  </si>
  <si>
    <t>75023</t>
  </si>
  <si>
    <t>0920</t>
  </si>
  <si>
    <t xml:space="preserve">Pozostałe odsetki </t>
  </si>
  <si>
    <t>DZIAŁ 756</t>
  </si>
  <si>
    <t xml:space="preserve">DOCHODY OD OSÓB PRAWNYCH, OD OSÓB FIZYCZNYCH I INNYCH JEDNOSTEK NIEPOSIADAJĄCYCH OSOBOWOŚCI PRAWNEJ ORAZ WYDATKI ZWIĄZANE Z ICH POBOREM </t>
  </si>
  <si>
    <t>75615</t>
  </si>
  <si>
    <t>Wpływy z podatku rolnego, podatku leśnego, podatku od czynności cywilnoprawnych, podatków i opłat lokalnych od osób prawnych i innych jednostek organizacyjnych</t>
  </si>
  <si>
    <t>0500</t>
  </si>
  <si>
    <t>Podatek od czynności cywilnoprawnych</t>
  </si>
  <si>
    <t>0970</t>
  </si>
  <si>
    <t>Wpływy z różnych dochodów</t>
  </si>
  <si>
    <t>70004</t>
  </si>
  <si>
    <t xml:space="preserve">Różne jednostki obsługi gospodarki mieszkaniowej </t>
  </si>
  <si>
    <t>90095</t>
  </si>
  <si>
    <t>Zadania w zakresie kultury fizycznej i sportu</t>
  </si>
  <si>
    <t>80101</t>
  </si>
  <si>
    <t>Szkoły podstawowe</t>
  </si>
  <si>
    <t>4110</t>
  </si>
  <si>
    <t>4210</t>
  </si>
  <si>
    <t>4350</t>
  </si>
  <si>
    <t>4410</t>
  </si>
  <si>
    <t>4700</t>
  </si>
  <si>
    <t>4750</t>
  </si>
  <si>
    <t>Zakup materiałów  i wyposażenia</t>
  </si>
  <si>
    <t>Zakup usług dostępu do sieci Internet</t>
  </si>
  <si>
    <t>Podróże służbowe krajowe</t>
  </si>
  <si>
    <t>Zakup akcesoriów komputerowych, w tym programów i licencji</t>
  </si>
  <si>
    <t>Drogi publiczne gminne</t>
  </si>
  <si>
    <t>Wynagrodzenia osobowe pracowników</t>
  </si>
  <si>
    <t>75801</t>
  </si>
  <si>
    <t>Część oświatowa subwencji ogólnej dla jednostek samorządu terytorialnego</t>
  </si>
  <si>
    <t>2920</t>
  </si>
  <si>
    <t>Subwencje ogólne z budżetu państwa</t>
  </si>
  <si>
    <t>Nr XI/.../07 z dnia  30 sierpnia 2007 roku</t>
  </si>
  <si>
    <t>Nr XI/…./07 z dnia 30 sierpnia 2007 r.</t>
  </si>
  <si>
    <t>2330</t>
  </si>
  <si>
    <t>DZIAŁ 020</t>
  </si>
  <si>
    <t>LEŚNICTWO</t>
  </si>
  <si>
    <t>02001</t>
  </si>
  <si>
    <t>Gospodarka leśna</t>
  </si>
  <si>
    <t>0750</t>
  </si>
  <si>
    <t>Dochody z najmu i dzierzawy składników majątkowych Skarbu Państwa, jednostek samorządu terytorialnego lub innych jednostek zaliczanych do sektora finansów publicznych oraz innych umów o podobnym charakterze</t>
  </si>
  <si>
    <t>Dotacje celowe otrzymane od samorzadu województwa na zadania bieżące realizowane na podstawie porozumień (umów) między jednostkami samorządu terytorialnego</t>
  </si>
  <si>
    <t>Urzedy gmin (miast i miast na prawach powiatu)</t>
  </si>
  <si>
    <t>75601</t>
  </si>
  <si>
    <t>Wpływy z podatku dochodowego od osób fizycznych</t>
  </si>
  <si>
    <t>0910</t>
  </si>
  <si>
    <t>Odsetki od nieterminowych wpłat z tytułu podatków i opłat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</si>
  <si>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</si>
  <si>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</si>
  <si>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</si>
  <si>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</si>
  <si>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</si>
  <si>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</si>
  <si>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</si>
  <si>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srodków transportowych</t>
  </si>
  <si>
    <t>2680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</si>
  <si>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</si>
  <si>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</si>
  <si>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</si>
  <si>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0370</t>
  </si>
  <si>
    <t>Podatek od spadków i darowizn</t>
  </si>
  <si>
    <t>Podatek od posiadania psów</t>
  </si>
  <si>
    <t>75618</t>
  </si>
  <si>
    <t>Wpływy z innych opłat stanowiących dochody jednostek samorządu terytorialnego na podstawie ustaw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</si>
  <si>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</si>
  <si>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</si>
  <si>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</si>
  <si>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</si>
  <si>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0020</t>
  </si>
  <si>
    <t>Podatek dochodowy od soób prawnych</t>
  </si>
  <si>
    <t>85295</t>
  </si>
  <si>
    <t>90019</t>
  </si>
  <si>
    <t>Wpływy i wydatki związane z gromadzeniem środków z opłat i kar za korzystanie ze środowiska</t>
  </si>
  <si>
    <t>0460</t>
  </si>
  <si>
    <t>Wpływy z opłaty eksplatacyjnej</t>
  </si>
  <si>
    <t>4360</t>
  </si>
  <si>
    <t>Opłaty z tytułu zakupu usług telekomunikacyjnych telefonii komórkowej</t>
  </si>
  <si>
    <t>Pobór podatków, opłat i niepodatkowych należności budżetowych</t>
  </si>
  <si>
    <t>4100</t>
  </si>
  <si>
    <t>75814</t>
  </si>
  <si>
    <t>Rózne rozliczenia finansowe</t>
  </si>
  <si>
    <t>4170</t>
  </si>
  <si>
    <t>4240</t>
  </si>
  <si>
    <t>4260</t>
  </si>
  <si>
    <t>Wynagrodzenia bezosobowe</t>
  </si>
  <si>
    <t>Zakup pomocy naukowych, dydaktycznych i książek</t>
  </si>
  <si>
    <t>Zakup energii</t>
  </si>
  <si>
    <t>DZIAŁ 851</t>
  </si>
  <si>
    <t>OCHRONA ZDROWIA</t>
  </si>
  <si>
    <t>85154</t>
  </si>
  <si>
    <t>Przeciwdziałanie alkoholizmowi</t>
  </si>
  <si>
    <t>Szkolenia pracowników niebędących członkami korpusu służby cywilnej</t>
  </si>
  <si>
    <t>Ośrodki pomocy społecznej</t>
  </si>
  <si>
    <t>4430</t>
  </si>
  <si>
    <t>Różne opłaty i składki</t>
  </si>
  <si>
    <t>DZIAŁ 854</t>
  </si>
  <si>
    <t>EDUKACYJNA OPIEKA WYCHOWAWCZA</t>
  </si>
  <si>
    <t>85401</t>
  </si>
  <si>
    <t>Świetlice szkolne</t>
  </si>
  <si>
    <t>85407</t>
  </si>
  <si>
    <t>Placówki wychowania pozaszkolnego</t>
  </si>
  <si>
    <t>3020</t>
  </si>
  <si>
    <t>4120</t>
  </si>
  <si>
    <t>Wydatki osobowe nie zaliczane do wynagrodzeń</t>
  </si>
  <si>
    <t>Składki na Fundusz Pracy</t>
  </si>
  <si>
    <t>Zakup środków żywności</t>
  </si>
  <si>
    <t>DZIAŁ 921</t>
  </si>
  <si>
    <t>KULTURA I OCHRONA DZIEDZICTWA NARODOWEGO</t>
  </si>
  <si>
    <t>92109</t>
  </si>
  <si>
    <t>2480</t>
  </si>
  <si>
    <t>Dotacja podmiotowa z budżetu dla samorządowej instytucji kultury</t>
  </si>
  <si>
    <t>Rekompensaty utraconych dochodów w podatkach i opłatach lokalnych</t>
  </si>
  <si>
    <t>2440</t>
  </si>
  <si>
    <t>Dotacje otrzymane z funduszy celowych na realizację zadań bieżących jednostek sektora finansów publicznych</t>
  </si>
  <si>
    <t>70078</t>
  </si>
  <si>
    <t>Usuwanie skutków klęsk żywiołowych</t>
  </si>
  <si>
    <t>2710</t>
  </si>
  <si>
    <t>Dotacja celowa na pomoc finansową udzielaną między jednostkami samorządu terytorialnego na dofinansowanie własnych zadań bieżących</t>
  </si>
  <si>
    <t>DZIAŁ 710</t>
  </si>
  <si>
    <t>71035</t>
  </si>
  <si>
    <t>DZIAŁALNOŚĆ USŁUGOWA</t>
  </si>
  <si>
    <t>Cmentarze</t>
  </si>
  <si>
    <t>0960</t>
  </si>
  <si>
    <t>Otrzymane spadki, zapisy i darowizny w postaci pieniężnej</t>
  </si>
  <si>
    <t>4590</t>
  </si>
  <si>
    <t>Kary i odszkodowania wypłacane na rzecz osób fizycznych</t>
  </si>
  <si>
    <t>75818</t>
  </si>
  <si>
    <t>Rezerwy ogólne i celowe</t>
  </si>
  <si>
    <t>4810</t>
  </si>
  <si>
    <t>Rezerwy</t>
  </si>
  <si>
    <t>0410</t>
  </si>
  <si>
    <t>Wpływy z opłaty skarbowej</t>
  </si>
  <si>
    <t>4610</t>
  </si>
  <si>
    <t>Koszty postępowania sądowego i prokuratorskiego</t>
  </si>
  <si>
    <t>Wynagrodzenia agencyjno-prowizyjne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</si>
</sst>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  <numFmt numFmtId="173" formatCode="[$€-2]\ #,##0.00_);[Red]\([$€-2]\ #,##0.00\)"/>
  </numFmts>
  <fonts count="10">
    <font>
      <sz val="10"/>
      <name val="Arial CE"/>
      <family val="0"/>
    </font>
    <font>
      <sz val="14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15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8" fillId="0" borderId="1" xfId="15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15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3" fontId="8" fillId="0" borderId="0" xfId="15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7" fillId="0" borderId="1" xfId="15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wrapText="1"/>
    </xf>
    <xf numFmtId="4" fontId="8" fillId="0" borderId="1" xfId="15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7" xfId="0" applyFont="1" applyBorder="1" applyAlignment="1">
      <alignment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/>
    </xf>
    <xf numFmtId="49" fontId="7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" fontId="8" fillId="0" borderId="0" xfId="15" applyNumberFormat="1" applyFont="1" applyBorder="1" applyAlignment="1">
      <alignment horizontal="right" vertical="center"/>
    </xf>
    <xf numFmtId="4" fontId="7" fillId="0" borderId="0" xfId="15" applyNumberFormat="1" applyFont="1" applyBorder="1" applyAlignment="1">
      <alignment horizontal="right" vertical="center"/>
    </xf>
    <xf numFmtId="4" fontId="8" fillId="0" borderId="0" xfId="15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" xfId="15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4" fontId="8" fillId="0" borderId="1" xfId="15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49" fontId="8" fillId="0" borderId="4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8" fillId="0" borderId="4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center"/>
    </xf>
    <xf numFmtId="4" fontId="0" fillId="0" borderId="9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7"/>
  <sheetViews>
    <sheetView zoomScale="90" zoomScaleNormal="90" zoomScaleSheetLayoutView="50" workbookViewId="0" topLeftCell="A8">
      <selection activeCell="I41" sqref="I41"/>
    </sheetView>
  </sheetViews>
  <sheetFormatPr defaultColWidth="9.00390625" defaultRowHeight="12.75"/>
  <cols>
    <col min="1" max="1" width="15.75390625" style="79" customWidth="1"/>
    <col min="2" max="2" width="7.875" style="36" customWidth="1"/>
    <col min="3" max="3" width="56.625" style="36" customWidth="1"/>
    <col min="4" max="4" width="18.00390625" style="95" customWidth="1"/>
    <col min="5" max="5" width="19.375" style="95" customWidth="1"/>
    <col min="6" max="6" width="18.00390625" style="95" customWidth="1"/>
    <col min="7" max="7" width="24.25390625" style="95" customWidth="1"/>
    <col min="8" max="84" width="9.125" style="37" customWidth="1"/>
    <col min="85" max="16384" width="9.125" style="36" customWidth="1"/>
  </cols>
  <sheetData>
    <row r="1" spans="1:7" s="50" customFormat="1" ht="18.75">
      <c r="A1" s="109" t="s">
        <v>22</v>
      </c>
      <c r="B1" s="110"/>
      <c r="C1" s="110"/>
      <c r="D1" s="110"/>
      <c r="E1" s="110"/>
      <c r="F1" s="110"/>
      <c r="G1" s="84"/>
    </row>
    <row r="2" spans="1:7" s="50" customFormat="1" ht="12.75">
      <c r="A2" s="75"/>
      <c r="B2" s="49"/>
      <c r="C2" s="49"/>
      <c r="D2" s="85"/>
      <c r="E2" s="85"/>
      <c r="F2" s="111" t="s">
        <v>14</v>
      </c>
      <c r="G2" s="111"/>
    </row>
    <row r="3" spans="1:7" s="50" customFormat="1" ht="12.75">
      <c r="A3" s="75"/>
      <c r="B3" s="49"/>
      <c r="C3" s="49"/>
      <c r="D3" s="85"/>
      <c r="E3" s="85"/>
      <c r="F3" s="111" t="s">
        <v>15</v>
      </c>
      <c r="G3" s="111"/>
    </row>
    <row r="4" spans="1:7" s="50" customFormat="1" ht="12.75" customHeight="1">
      <c r="A4" s="76"/>
      <c r="B4" s="51"/>
      <c r="C4" s="51"/>
      <c r="D4" s="86"/>
      <c r="E4" s="86"/>
      <c r="F4" s="112" t="s">
        <v>83</v>
      </c>
      <c r="G4" s="112"/>
    </row>
    <row r="5" spans="1:7" s="52" customFormat="1" ht="28.5" customHeight="1">
      <c r="A5" s="19" t="s">
        <v>0</v>
      </c>
      <c r="B5" s="44" t="s">
        <v>7</v>
      </c>
      <c r="C5" s="44" t="s">
        <v>1</v>
      </c>
      <c r="D5" s="19" t="s">
        <v>2</v>
      </c>
      <c r="E5" s="19" t="s">
        <v>3</v>
      </c>
      <c r="F5" s="19" t="s">
        <v>4</v>
      </c>
      <c r="G5" s="19" t="s">
        <v>5</v>
      </c>
    </row>
    <row r="6" spans="1:7" s="55" customFormat="1" ht="12.75">
      <c r="A6" s="77">
        <v>1</v>
      </c>
      <c r="B6" s="53">
        <v>2</v>
      </c>
      <c r="C6" s="54">
        <v>3</v>
      </c>
      <c r="D6" s="96">
        <v>4</v>
      </c>
      <c r="E6" s="96">
        <v>5</v>
      </c>
      <c r="F6" s="97">
        <v>6</v>
      </c>
      <c r="G6" s="77">
        <v>7</v>
      </c>
    </row>
    <row r="7" spans="1:84" s="18" customFormat="1" ht="12.75">
      <c r="A7" s="78" t="s">
        <v>85</v>
      </c>
      <c r="B7" s="13"/>
      <c r="C7" s="14" t="s">
        <v>86</v>
      </c>
      <c r="D7" s="89">
        <v>3000</v>
      </c>
      <c r="E7" s="87">
        <f>E8</f>
        <v>2597.84</v>
      </c>
      <c r="F7" s="87">
        <f>F8</f>
        <v>0</v>
      </c>
      <c r="G7" s="87">
        <f>G8</f>
        <v>5597.84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1:84" s="35" customFormat="1" ht="12.75">
      <c r="A8" s="19" t="s">
        <v>87</v>
      </c>
      <c r="B8" s="20"/>
      <c r="C8" s="21" t="s">
        <v>88</v>
      </c>
      <c r="D8" s="39">
        <v>3000</v>
      </c>
      <c r="E8" s="87">
        <f>E9</f>
        <v>2597.84</v>
      </c>
      <c r="F8" s="87">
        <f>SUM(F9:F9)</f>
        <v>0</v>
      </c>
      <c r="G8" s="87">
        <f>D8+E8-F8</f>
        <v>5597.84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</row>
    <row r="9" spans="1:84" s="30" customFormat="1" ht="51">
      <c r="A9" s="22"/>
      <c r="B9" s="40" t="s">
        <v>89</v>
      </c>
      <c r="C9" s="41" t="s">
        <v>90</v>
      </c>
      <c r="D9" s="42">
        <v>3000</v>
      </c>
      <c r="E9" s="90">
        <v>2597.84</v>
      </c>
      <c r="F9" s="90">
        <v>0</v>
      </c>
      <c r="G9" s="90">
        <f>D9+E9-F9</f>
        <v>5597.84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</row>
    <row r="10" spans="1:84" s="100" customFormat="1" ht="12.75">
      <c r="A10" s="43" t="s">
        <v>23</v>
      </c>
      <c r="B10" s="62"/>
      <c r="C10" s="14" t="s">
        <v>25</v>
      </c>
      <c r="D10" s="27">
        <v>2200</v>
      </c>
      <c r="E10" s="27">
        <f>E11</f>
        <v>25500</v>
      </c>
      <c r="F10" s="27">
        <f>F11</f>
        <v>0</v>
      </c>
      <c r="G10" s="27">
        <f>G11</f>
        <v>25500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</row>
    <row r="11" spans="1:84" s="100" customFormat="1" ht="12.75">
      <c r="A11" s="43" t="s">
        <v>24</v>
      </c>
      <c r="B11" s="62"/>
      <c r="C11" s="21" t="s">
        <v>76</v>
      </c>
      <c r="D11" s="27">
        <v>2200</v>
      </c>
      <c r="E11" s="88">
        <f>E12</f>
        <v>25500</v>
      </c>
      <c r="F11" s="88">
        <v>0</v>
      </c>
      <c r="G11" s="88">
        <f>G12</f>
        <v>25500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</row>
    <row r="12" spans="1:84" s="30" customFormat="1" ht="38.25" customHeight="1">
      <c r="A12" s="22"/>
      <c r="B12" s="40" t="s">
        <v>84</v>
      </c>
      <c r="C12" s="41" t="s">
        <v>91</v>
      </c>
      <c r="D12" s="42">
        <v>0</v>
      </c>
      <c r="E12" s="90">
        <v>25500</v>
      </c>
      <c r="F12" s="90">
        <v>0</v>
      </c>
      <c r="G12" s="90">
        <f aca="true" t="shared" si="0" ref="G12:G23">D12+E12-F12</f>
        <v>25500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</row>
    <row r="13" spans="1:84" s="73" customFormat="1" ht="12.75">
      <c r="A13" s="43" t="s">
        <v>38</v>
      </c>
      <c r="B13" s="62"/>
      <c r="C13" s="65" t="s">
        <v>41</v>
      </c>
      <c r="D13" s="27">
        <v>810935.35</v>
      </c>
      <c r="E13" s="88">
        <f>E14</f>
        <v>120709.65</v>
      </c>
      <c r="F13" s="88">
        <f>F14</f>
        <v>0</v>
      </c>
      <c r="G13" s="87">
        <f t="shared" si="0"/>
        <v>931645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</row>
    <row r="14" spans="1:84" s="30" customFormat="1" ht="12.75">
      <c r="A14" s="43" t="s">
        <v>39</v>
      </c>
      <c r="B14" s="62"/>
      <c r="C14" s="63" t="s">
        <v>42</v>
      </c>
      <c r="D14" s="27">
        <v>810935.35</v>
      </c>
      <c r="E14" s="88">
        <f>E15</f>
        <v>120709.65</v>
      </c>
      <c r="F14" s="88">
        <f>F15</f>
        <v>0</v>
      </c>
      <c r="G14" s="87">
        <f t="shared" si="0"/>
        <v>931645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</row>
    <row r="15" spans="1:84" s="30" customFormat="1" ht="12.75">
      <c r="A15" s="22"/>
      <c r="B15" s="40" t="s">
        <v>40</v>
      </c>
      <c r="C15" s="41" t="s">
        <v>43</v>
      </c>
      <c r="D15" s="42">
        <v>337135.35</v>
      </c>
      <c r="E15" s="90">
        <v>120709.65</v>
      </c>
      <c r="F15" s="90">
        <v>0</v>
      </c>
      <c r="G15" s="90">
        <f t="shared" si="0"/>
        <v>457845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</row>
    <row r="16" spans="1:84" s="73" customFormat="1" ht="12.75">
      <c r="A16" s="43" t="s">
        <v>168</v>
      </c>
      <c r="B16" s="62"/>
      <c r="C16" s="65" t="s">
        <v>170</v>
      </c>
      <c r="D16" s="27">
        <v>4000</v>
      </c>
      <c r="E16" s="88">
        <f>E17</f>
        <v>7750</v>
      </c>
      <c r="F16" s="88">
        <f>F17</f>
        <v>0</v>
      </c>
      <c r="G16" s="87">
        <f>D16+E16-F16</f>
        <v>11750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</row>
    <row r="17" spans="1:84" s="30" customFormat="1" ht="12.75">
      <c r="A17" s="43" t="s">
        <v>169</v>
      </c>
      <c r="B17" s="62"/>
      <c r="C17" s="63" t="s">
        <v>171</v>
      </c>
      <c r="D17" s="27">
        <v>4000</v>
      </c>
      <c r="E17" s="88">
        <f>E18</f>
        <v>7750</v>
      </c>
      <c r="F17" s="88">
        <f>F18</f>
        <v>0</v>
      </c>
      <c r="G17" s="87">
        <f>D17+E17-F17</f>
        <v>11750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</row>
    <row r="18" spans="1:84" s="30" customFormat="1" ht="12.75">
      <c r="A18" s="22"/>
      <c r="B18" s="40" t="s">
        <v>172</v>
      </c>
      <c r="C18" s="41" t="s">
        <v>173</v>
      </c>
      <c r="D18" s="42">
        <v>0</v>
      </c>
      <c r="E18" s="90">
        <v>7750</v>
      </c>
      <c r="F18" s="90">
        <v>0</v>
      </c>
      <c r="G18" s="90">
        <f>D18+E18-F18</f>
        <v>7750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</row>
    <row r="19" spans="1:84" s="73" customFormat="1" ht="12.75">
      <c r="A19" s="43" t="s">
        <v>26</v>
      </c>
      <c r="B19" s="62"/>
      <c r="C19" s="65" t="s">
        <v>27</v>
      </c>
      <c r="D19" s="27">
        <v>157720</v>
      </c>
      <c r="E19" s="88">
        <f>E20</f>
        <v>43814.2</v>
      </c>
      <c r="F19" s="88">
        <f>F20</f>
        <v>0</v>
      </c>
      <c r="G19" s="87">
        <f t="shared" si="0"/>
        <v>201534.2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</row>
    <row r="20" spans="1:84" s="30" customFormat="1" ht="12.75">
      <c r="A20" s="43" t="s">
        <v>49</v>
      </c>
      <c r="B20" s="62"/>
      <c r="C20" s="63" t="s">
        <v>92</v>
      </c>
      <c r="D20" s="27">
        <v>36445</v>
      </c>
      <c r="E20" s="88">
        <f>SUM(E21:E23)</f>
        <v>43814.2</v>
      </c>
      <c r="F20" s="88">
        <f>SUM(F21:F23)</f>
        <v>0</v>
      </c>
      <c r="G20" s="87">
        <f t="shared" si="0"/>
        <v>80259.2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</row>
    <row r="21" spans="1:84" s="30" customFormat="1" ht="12.75">
      <c r="A21" s="22"/>
      <c r="B21" s="40" t="s">
        <v>50</v>
      </c>
      <c r="C21" s="41" t="s">
        <v>51</v>
      </c>
      <c r="D21" s="42">
        <v>18000</v>
      </c>
      <c r="E21" s="90">
        <v>20000</v>
      </c>
      <c r="F21" s="90">
        <v>0</v>
      </c>
      <c r="G21" s="90">
        <f t="shared" si="0"/>
        <v>38000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30" customFormat="1" ht="12.75">
      <c r="A22" s="22"/>
      <c r="B22" s="40" t="s">
        <v>58</v>
      </c>
      <c r="C22" s="41" t="s">
        <v>59</v>
      </c>
      <c r="D22" s="42">
        <v>445</v>
      </c>
      <c r="E22" s="90">
        <v>6466.6</v>
      </c>
      <c r="F22" s="90">
        <v>0</v>
      </c>
      <c r="G22" s="90">
        <f t="shared" si="0"/>
        <v>6911.6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30" customFormat="1" ht="25.5">
      <c r="A23" s="22"/>
      <c r="B23" s="40" t="s">
        <v>162</v>
      </c>
      <c r="C23" s="41" t="s">
        <v>163</v>
      </c>
      <c r="D23" s="42">
        <v>0</v>
      </c>
      <c r="E23" s="90">
        <v>17347.6</v>
      </c>
      <c r="F23" s="90">
        <v>0</v>
      </c>
      <c r="G23" s="90">
        <f t="shared" si="0"/>
        <v>17347.6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</row>
    <row r="24" spans="1:84" s="73" customFormat="1" ht="44.25" customHeight="1">
      <c r="A24" s="43" t="s">
        <v>52</v>
      </c>
      <c r="B24" s="62"/>
      <c r="C24" s="65" t="s">
        <v>53</v>
      </c>
      <c r="D24" s="27">
        <v>10174301</v>
      </c>
      <c r="E24" s="88">
        <f>E27+E35+E42+E45+E25</f>
        <v>542248.52</v>
      </c>
      <c r="F24" s="88">
        <f>F27+F35+F42+F45+F25</f>
        <v>568803.43</v>
      </c>
      <c r="G24" s="88">
        <f>D24+E24-F24</f>
        <v>10147746.09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</row>
    <row r="25" spans="1:84" s="30" customFormat="1" ht="12.75">
      <c r="A25" s="43" t="s">
        <v>93</v>
      </c>
      <c r="B25" s="62"/>
      <c r="C25" s="63" t="s">
        <v>94</v>
      </c>
      <c r="D25" s="27">
        <v>8720</v>
      </c>
      <c r="E25" s="88">
        <f>E26</f>
        <v>20</v>
      </c>
      <c r="F25" s="88">
        <f>F26</f>
        <v>0</v>
      </c>
      <c r="G25" s="88">
        <f>D25+E25-F25</f>
        <v>8740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</row>
    <row r="26" spans="1:84" s="30" customFormat="1" ht="12.75">
      <c r="A26" s="22"/>
      <c r="B26" s="40" t="s">
        <v>95</v>
      </c>
      <c r="C26" s="41" t="s">
        <v>96</v>
      </c>
      <c r="D26" s="42">
        <v>20</v>
      </c>
      <c r="E26" s="90">
        <v>20</v>
      </c>
      <c r="F26" s="90">
        <v>0</v>
      </c>
      <c r="G26" s="90">
        <f>D26+E26-F26</f>
        <v>40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</row>
    <row r="27" spans="1:84" s="30" customFormat="1" ht="38.25" customHeight="1">
      <c r="A27" s="43" t="s">
        <v>54</v>
      </c>
      <c r="B27" s="62"/>
      <c r="C27" s="63" t="s">
        <v>55</v>
      </c>
      <c r="D27" s="27">
        <v>3562042</v>
      </c>
      <c r="E27" s="88">
        <f>SUM(E28:E34)</f>
        <v>39495.5</v>
      </c>
      <c r="F27" s="88">
        <f>SUM(F28:F34)</f>
        <v>531839</v>
      </c>
      <c r="G27" s="88">
        <f>D27+E27-F27</f>
        <v>3069698.5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</row>
    <row r="28" spans="1:84" s="30" customFormat="1" ht="12.75">
      <c r="A28" s="22"/>
      <c r="B28" s="40" t="s">
        <v>97</v>
      </c>
      <c r="C28" s="104" t="s">
        <v>98</v>
      </c>
      <c r="D28" s="42">
        <v>3192707</v>
      </c>
      <c r="E28" s="90">
        <v>0</v>
      </c>
      <c r="F28" s="90">
        <v>520829</v>
      </c>
      <c r="G28" s="90">
        <f>D28+E28-F28</f>
        <v>2671878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</row>
    <row r="29" spans="1:84" s="30" customFormat="1" ht="12.75">
      <c r="A29" s="22"/>
      <c r="B29" s="40" t="s">
        <v>99</v>
      </c>
      <c r="C29" s="41" t="s">
        <v>100</v>
      </c>
      <c r="D29" s="42">
        <v>42220</v>
      </c>
      <c r="E29" s="90">
        <v>0</v>
      </c>
      <c r="F29" s="90">
        <v>1010</v>
      </c>
      <c r="G29" s="90">
        <f aca="true" t="shared" si="1" ref="G29:G36">D29+E29-F29</f>
        <v>41210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</row>
    <row r="30" spans="1:84" s="30" customFormat="1" ht="12.75">
      <c r="A30" s="22"/>
      <c r="B30" s="40" t="s">
        <v>101</v>
      </c>
      <c r="C30" s="41" t="s">
        <v>102</v>
      </c>
      <c r="D30" s="42">
        <v>102717</v>
      </c>
      <c r="E30" s="90">
        <v>2573</v>
      </c>
      <c r="F30" s="90">
        <v>0</v>
      </c>
      <c r="G30" s="90">
        <f t="shared" si="1"/>
        <v>105290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</row>
    <row r="31" spans="1:84" s="30" customFormat="1" ht="12.75">
      <c r="A31" s="22"/>
      <c r="B31" s="40" t="s">
        <v>103</v>
      </c>
      <c r="C31" s="41" t="s">
        <v>104</v>
      </c>
      <c r="D31" s="42">
        <v>53000</v>
      </c>
      <c r="E31" s="90">
        <v>2959</v>
      </c>
      <c r="F31" s="90">
        <v>0</v>
      </c>
      <c r="G31" s="90">
        <f t="shared" si="1"/>
        <v>55959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</row>
    <row r="32" spans="1:84" s="30" customFormat="1" ht="12.75">
      <c r="A32" s="22"/>
      <c r="B32" s="40" t="s">
        <v>56</v>
      </c>
      <c r="C32" s="41" t="s">
        <v>57</v>
      </c>
      <c r="D32" s="42">
        <v>1000</v>
      </c>
      <c r="E32" s="90">
        <v>1000</v>
      </c>
      <c r="F32" s="90">
        <v>0</v>
      </c>
      <c r="G32" s="90">
        <f t="shared" si="1"/>
        <v>2000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</row>
    <row r="33" spans="1:84" s="30" customFormat="1" ht="12.75">
      <c r="A33" s="22"/>
      <c r="B33" s="40" t="s">
        <v>95</v>
      </c>
      <c r="C33" s="41" t="s">
        <v>96</v>
      </c>
      <c r="D33" s="42">
        <v>21960</v>
      </c>
      <c r="E33" s="90">
        <v>0</v>
      </c>
      <c r="F33" s="90">
        <v>10000</v>
      </c>
      <c r="G33" s="90">
        <f t="shared" si="1"/>
        <v>11960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</row>
    <row r="34" spans="1:84" s="30" customFormat="1" ht="13.5" customHeight="1">
      <c r="A34" s="22"/>
      <c r="B34" s="40" t="s">
        <v>105</v>
      </c>
      <c r="C34" s="41" t="s">
        <v>161</v>
      </c>
      <c r="D34" s="42">
        <v>148438</v>
      </c>
      <c r="E34" s="90">
        <v>32963.5</v>
      </c>
      <c r="F34" s="90">
        <v>0</v>
      </c>
      <c r="G34" s="90">
        <f t="shared" si="1"/>
        <v>181401.5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</row>
    <row r="35" spans="1:84" s="30" customFormat="1" ht="38.25" customHeight="1">
      <c r="A35" s="43" t="s">
        <v>106</v>
      </c>
      <c r="B35" s="62"/>
      <c r="C35" s="63" t="s">
        <v>107</v>
      </c>
      <c r="D35" s="27">
        <v>2024834</v>
      </c>
      <c r="E35" s="88">
        <f>SUM(E36:E41)</f>
        <v>439674.9</v>
      </c>
      <c r="F35" s="88">
        <f>SUM(F36:F41)</f>
        <v>31131</v>
      </c>
      <c r="G35" s="88">
        <f t="shared" si="1"/>
        <v>2433377.9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</row>
    <row r="36" spans="1:84" s="30" customFormat="1" ht="12.75">
      <c r="A36" s="22"/>
      <c r="B36" s="40" t="s">
        <v>97</v>
      </c>
      <c r="C36" s="104" t="s">
        <v>98</v>
      </c>
      <c r="D36" s="42">
        <v>985303</v>
      </c>
      <c r="E36" s="90">
        <v>399549</v>
      </c>
      <c r="F36" s="90">
        <v>0</v>
      </c>
      <c r="G36" s="90">
        <f t="shared" si="1"/>
        <v>1384852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</row>
    <row r="37" spans="1:84" s="30" customFormat="1" ht="12.75">
      <c r="A37" s="22"/>
      <c r="B37" s="40" t="s">
        <v>99</v>
      </c>
      <c r="C37" s="41" t="s">
        <v>100</v>
      </c>
      <c r="D37" s="42">
        <v>523753</v>
      </c>
      <c r="E37" s="90">
        <v>0</v>
      </c>
      <c r="F37" s="90">
        <v>5931</v>
      </c>
      <c r="G37" s="90">
        <f aca="true" t="shared" si="2" ref="G37:G44">D37+E37-F37</f>
        <v>517822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</row>
    <row r="38" spans="1:84" s="30" customFormat="1" ht="12.75">
      <c r="A38" s="22"/>
      <c r="B38" s="40" t="s">
        <v>101</v>
      </c>
      <c r="C38" s="105" t="s">
        <v>102</v>
      </c>
      <c r="D38" s="42">
        <v>7023</v>
      </c>
      <c r="E38" s="90">
        <v>1600.4</v>
      </c>
      <c r="F38" s="90">
        <v>0</v>
      </c>
      <c r="G38" s="90">
        <f t="shared" si="2"/>
        <v>8623.4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</row>
    <row r="39" spans="1:84" s="30" customFormat="1" ht="12.75">
      <c r="A39" s="22"/>
      <c r="B39" s="40" t="s">
        <v>103</v>
      </c>
      <c r="C39" s="41" t="s">
        <v>104</v>
      </c>
      <c r="D39" s="42">
        <v>132037</v>
      </c>
      <c r="E39" s="90">
        <v>38525.5</v>
      </c>
      <c r="F39" s="90">
        <v>0</v>
      </c>
      <c r="G39" s="90">
        <f t="shared" si="2"/>
        <v>170562.5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</row>
    <row r="40" spans="1:84" s="30" customFormat="1" ht="12.75">
      <c r="A40" s="22"/>
      <c r="B40" s="40" t="s">
        <v>108</v>
      </c>
      <c r="C40" s="41" t="s">
        <v>110</v>
      </c>
      <c r="D40" s="42">
        <v>50000</v>
      </c>
      <c r="E40" s="90">
        <v>0</v>
      </c>
      <c r="F40" s="90">
        <v>20000</v>
      </c>
      <c r="G40" s="90">
        <f>D40+E40-F40</f>
        <v>30000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</row>
    <row r="41" spans="1:84" s="30" customFormat="1" ht="12.75">
      <c r="A41" s="22"/>
      <c r="B41" s="40" t="s">
        <v>109</v>
      </c>
      <c r="C41" s="41" t="s">
        <v>111</v>
      </c>
      <c r="D41" s="42">
        <v>31000</v>
      </c>
      <c r="E41" s="90">
        <v>0</v>
      </c>
      <c r="F41" s="90">
        <v>5200</v>
      </c>
      <c r="G41" s="90">
        <f t="shared" si="2"/>
        <v>25800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</row>
    <row r="42" spans="1:84" s="30" customFormat="1" ht="25.5">
      <c r="A42" s="43" t="s">
        <v>112</v>
      </c>
      <c r="B42" s="62"/>
      <c r="C42" s="63" t="s">
        <v>113</v>
      </c>
      <c r="D42" s="27">
        <v>643000</v>
      </c>
      <c r="E42" s="88">
        <f>E44+E43</f>
        <v>13058.12</v>
      </c>
      <c r="F42" s="88">
        <f>F44+F43</f>
        <v>5833.43</v>
      </c>
      <c r="G42" s="88">
        <f t="shared" si="2"/>
        <v>650224.69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</row>
    <row r="43" spans="1:84" s="30" customFormat="1" ht="12.75">
      <c r="A43" s="22"/>
      <c r="B43" s="40" t="s">
        <v>180</v>
      </c>
      <c r="C43" s="104" t="s">
        <v>181</v>
      </c>
      <c r="D43" s="42">
        <v>450000</v>
      </c>
      <c r="E43" s="90">
        <v>13058.12</v>
      </c>
      <c r="F43" s="90">
        <v>0</v>
      </c>
      <c r="G43" s="90">
        <f t="shared" si="2"/>
        <v>463058.12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</row>
    <row r="44" spans="1:84" s="30" customFormat="1" ht="25.5">
      <c r="A44" s="22"/>
      <c r="B44" s="40" t="s">
        <v>114</v>
      </c>
      <c r="C44" s="104" t="s">
        <v>115</v>
      </c>
      <c r="D44" s="42">
        <v>25000</v>
      </c>
      <c r="E44" s="90">
        <v>0</v>
      </c>
      <c r="F44" s="90">
        <v>5833.43</v>
      </c>
      <c r="G44" s="90">
        <f t="shared" si="2"/>
        <v>19166.57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</row>
    <row r="45" spans="1:84" s="30" customFormat="1" ht="12.75">
      <c r="A45" s="43" t="s">
        <v>116</v>
      </c>
      <c r="B45" s="62"/>
      <c r="C45" s="63" t="s">
        <v>117</v>
      </c>
      <c r="D45" s="27">
        <v>3935705</v>
      </c>
      <c r="E45" s="88">
        <f>E46</f>
        <v>50000</v>
      </c>
      <c r="F45" s="88">
        <f>F46</f>
        <v>0</v>
      </c>
      <c r="G45" s="88">
        <f>D45+E45-F45</f>
        <v>3985705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</row>
    <row r="46" spans="1:84" s="30" customFormat="1" ht="12.75">
      <c r="A46" s="22"/>
      <c r="B46" s="40" t="s">
        <v>118</v>
      </c>
      <c r="C46" s="104" t="s">
        <v>119</v>
      </c>
      <c r="D46" s="42">
        <v>129275</v>
      </c>
      <c r="E46" s="90">
        <v>50000</v>
      </c>
      <c r="F46" s="90">
        <v>0</v>
      </c>
      <c r="G46" s="90">
        <f>D46+E46-F46</f>
        <v>179275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</row>
    <row r="47" spans="1:84" s="30" customFormat="1" ht="15.75" customHeight="1">
      <c r="A47" s="43" t="s">
        <v>28</v>
      </c>
      <c r="B47" s="62"/>
      <c r="C47" s="63" t="s">
        <v>30</v>
      </c>
      <c r="D47" s="27">
        <v>11843974</v>
      </c>
      <c r="E47" s="88">
        <f>E48</f>
        <v>120978</v>
      </c>
      <c r="F47" s="88">
        <f>F48</f>
        <v>0</v>
      </c>
      <c r="G47" s="88">
        <f aca="true" t="shared" si="3" ref="G47:G56">D47+E47-F47</f>
        <v>11964952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</row>
    <row r="48" spans="1:84" s="30" customFormat="1" ht="26.25" customHeight="1">
      <c r="A48" s="43" t="s">
        <v>78</v>
      </c>
      <c r="B48" s="62"/>
      <c r="C48" s="63" t="s">
        <v>79</v>
      </c>
      <c r="D48" s="27">
        <v>7612828</v>
      </c>
      <c r="E48" s="88">
        <f>E49</f>
        <v>120978</v>
      </c>
      <c r="F48" s="88">
        <f>F49</f>
        <v>0</v>
      </c>
      <c r="G48" s="88">
        <f t="shared" si="3"/>
        <v>7733806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</row>
    <row r="49" spans="1:84" s="30" customFormat="1" ht="12.75">
      <c r="A49" s="22"/>
      <c r="B49" s="40" t="s">
        <v>80</v>
      </c>
      <c r="C49" s="41" t="s">
        <v>81</v>
      </c>
      <c r="D49" s="42">
        <v>7612828</v>
      </c>
      <c r="E49" s="90">
        <v>120978</v>
      </c>
      <c r="F49" s="90">
        <v>0</v>
      </c>
      <c r="G49" s="90">
        <f t="shared" si="3"/>
        <v>7733806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</row>
    <row r="50" spans="1:84" s="73" customFormat="1" ht="12.75">
      <c r="A50" s="43" t="s">
        <v>8</v>
      </c>
      <c r="B50" s="62"/>
      <c r="C50" s="14" t="s">
        <v>9</v>
      </c>
      <c r="D50" s="27">
        <v>7239058</v>
      </c>
      <c r="E50" s="88">
        <f>E51</f>
        <v>5000</v>
      </c>
      <c r="F50" s="88">
        <f>F51</f>
        <v>0</v>
      </c>
      <c r="G50" s="88">
        <f t="shared" si="3"/>
        <v>7244058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</row>
    <row r="51" spans="1:84" s="73" customFormat="1" ht="18" customHeight="1">
      <c r="A51" s="43" t="s">
        <v>120</v>
      </c>
      <c r="B51" s="62"/>
      <c r="C51" s="65" t="s">
        <v>46</v>
      </c>
      <c r="D51" s="27">
        <v>495092</v>
      </c>
      <c r="E51" s="88">
        <f>E52</f>
        <v>5000</v>
      </c>
      <c r="F51" s="88">
        <f>F52</f>
        <v>0</v>
      </c>
      <c r="G51" s="88">
        <f t="shared" si="3"/>
        <v>500092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</row>
    <row r="52" spans="1:84" s="73" customFormat="1" ht="38.25">
      <c r="A52" s="22"/>
      <c r="B52" s="40" t="s">
        <v>84</v>
      </c>
      <c r="C52" s="41" t="s">
        <v>91</v>
      </c>
      <c r="D52" s="42">
        <v>0</v>
      </c>
      <c r="E52" s="90">
        <v>5000</v>
      </c>
      <c r="F52" s="90">
        <v>0</v>
      </c>
      <c r="G52" s="90">
        <f t="shared" si="3"/>
        <v>5000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</row>
    <row r="53" spans="1:84" s="18" customFormat="1" ht="12.75">
      <c r="A53" s="78" t="s">
        <v>47</v>
      </c>
      <c r="B53" s="13"/>
      <c r="C53" s="14" t="s">
        <v>48</v>
      </c>
      <c r="D53" s="89">
        <v>165486.12</v>
      </c>
      <c r="E53" s="87">
        <f>E54</f>
        <v>0</v>
      </c>
      <c r="F53" s="87">
        <f>F54</f>
        <v>6000</v>
      </c>
      <c r="G53" s="88">
        <f t="shared" si="3"/>
        <v>159486.12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</row>
    <row r="54" spans="1:84" s="18" customFormat="1" ht="30" customHeight="1">
      <c r="A54" s="78" t="s">
        <v>121</v>
      </c>
      <c r="B54" s="13"/>
      <c r="C54" s="14" t="s">
        <v>122</v>
      </c>
      <c r="D54" s="89">
        <v>14215</v>
      </c>
      <c r="E54" s="87">
        <f>E55</f>
        <v>0</v>
      </c>
      <c r="F54" s="87">
        <f>F55</f>
        <v>6000</v>
      </c>
      <c r="G54" s="88">
        <f t="shared" si="3"/>
        <v>8215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</row>
    <row r="55" spans="1:84" s="18" customFormat="1" ht="12.75">
      <c r="A55" s="78"/>
      <c r="B55" s="74" t="s">
        <v>123</v>
      </c>
      <c r="C55" s="25" t="s">
        <v>124</v>
      </c>
      <c r="D55" s="91">
        <v>14215</v>
      </c>
      <c r="E55" s="90">
        <v>0</v>
      </c>
      <c r="F55" s="90">
        <v>6000</v>
      </c>
      <c r="G55" s="90">
        <f t="shared" si="3"/>
        <v>8215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</row>
    <row r="56" spans="1:84" ht="20.25" customHeight="1">
      <c r="A56" s="19"/>
      <c r="B56" s="45"/>
      <c r="C56" s="44" t="s">
        <v>6</v>
      </c>
      <c r="D56" s="87">
        <v>31413039.87</v>
      </c>
      <c r="E56" s="87">
        <f>E7+E19+E24+E50+E53+E13+E47+E10+E16</f>
        <v>868598.2100000001</v>
      </c>
      <c r="F56" s="87">
        <f>F7+F19+F24+F50+F53+F13+F47+F10+F16</f>
        <v>574803.43</v>
      </c>
      <c r="G56" s="87">
        <f t="shared" si="3"/>
        <v>31706834.650000002</v>
      </c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</row>
    <row r="57" spans="1:84" s="30" customFormat="1" ht="21" customHeight="1">
      <c r="A57" s="56"/>
      <c r="B57" s="56"/>
      <c r="C57" s="57"/>
      <c r="D57" s="80"/>
      <c r="E57" s="107" t="s">
        <v>16</v>
      </c>
      <c r="F57" s="107"/>
      <c r="G57" s="92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</row>
    <row r="58" spans="1:84" s="30" customFormat="1" ht="33.75" customHeight="1">
      <c r="A58" s="56"/>
      <c r="B58" s="56"/>
      <c r="C58" s="57"/>
      <c r="D58" s="80"/>
      <c r="E58" s="108" t="s">
        <v>21</v>
      </c>
      <c r="F58" s="108"/>
      <c r="G58" s="92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</row>
    <row r="60" spans="1:84" s="35" customFormat="1" ht="24" customHeight="1">
      <c r="A60" s="31"/>
      <c r="B60" s="32"/>
      <c r="C60" s="58"/>
      <c r="D60" s="81"/>
      <c r="E60" s="93"/>
      <c r="F60" s="93"/>
      <c r="G60" s="93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</row>
    <row r="61" spans="1:84" s="35" customFormat="1" ht="12.75">
      <c r="A61" s="31"/>
      <c r="B61" s="32"/>
      <c r="C61" s="46"/>
      <c r="D61" s="82"/>
      <c r="E61" s="83"/>
      <c r="F61" s="83"/>
      <c r="G61" s="9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</row>
    <row r="62" spans="1:84" s="61" customFormat="1" ht="28.5" customHeight="1">
      <c r="A62" s="31"/>
      <c r="B62" s="60"/>
      <c r="C62" s="59"/>
      <c r="D62" s="93"/>
      <c r="E62" s="93"/>
      <c r="F62" s="93"/>
      <c r="G62" s="93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</row>
    <row r="63" spans="2:7" ht="12.75">
      <c r="B63" s="37"/>
      <c r="C63" s="37"/>
      <c r="D63" s="92"/>
      <c r="E63" s="92"/>
      <c r="F63" s="92"/>
      <c r="G63" s="92"/>
    </row>
    <row r="64" spans="1:84" s="35" customFormat="1" ht="12.75">
      <c r="A64" s="31"/>
      <c r="B64" s="32"/>
      <c r="C64" s="46"/>
      <c r="D64" s="82"/>
      <c r="E64" s="92"/>
      <c r="F64" s="92"/>
      <c r="G64" s="92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</row>
    <row r="65" spans="2:7" ht="12.75">
      <c r="B65" s="37"/>
      <c r="C65" s="37"/>
      <c r="D65" s="92"/>
      <c r="E65" s="92"/>
      <c r="F65" s="92"/>
      <c r="G65" s="92"/>
    </row>
    <row r="66" spans="2:7" ht="20.25" customHeight="1">
      <c r="B66" s="37"/>
      <c r="C66" s="37"/>
      <c r="D66" s="92"/>
      <c r="E66" s="92"/>
      <c r="F66" s="92"/>
      <c r="G66" s="92"/>
    </row>
    <row r="67" spans="2:7" ht="15" customHeight="1">
      <c r="B67" s="37"/>
      <c r="C67" s="37"/>
      <c r="D67" s="92"/>
      <c r="E67" s="83"/>
      <c r="F67" s="83"/>
      <c r="G67" s="94"/>
    </row>
  </sheetData>
  <mergeCells count="6">
    <mergeCell ref="E57:F57"/>
    <mergeCell ref="E58:F58"/>
    <mergeCell ref="A1:F1"/>
    <mergeCell ref="F2:G2"/>
    <mergeCell ref="F3:G3"/>
    <mergeCell ref="F4:G4"/>
  </mergeCells>
  <printOptions horizontalCentered="1"/>
  <pageMargins left="0.58" right="0.39" top="0.58" bottom="0.37" header="0.3" footer="0.37"/>
  <pageSetup horizontalDpi="600" verticalDpi="600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169"/>
  <sheetViews>
    <sheetView tabSelected="1" workbookViewId="0" topLeftCell="A34">
      <selection activeCell="D48" sqref="D48"/>
    </sheetView>
  </sheetViews>
  <sheetFormatPr defaultColWidth="9.00390625" defaultRowHeight="12.75"/>
  <cols>
    <col min="1" max="1" width="12.125" style="37" customWidth="1"/>
    <col min="2" max="2" width="6.75390625" style="37" customWidth="1"/>
    <col min="3" max="3" width="43.875" style="36" customWidth="1"/>
    <col min="4" max="4" width="14.25390625" style="36" bestFit="1" customWidth="1"/>
    <col min="5" max="5" width="15.375" style="36" customWidth="1"/>
    <col min="6" max="6" width="18.875" style="36" customWidth="1"/>
    <col min="7" max="7" width="23.00390625" style="36" customWidth="1"/>
    <col min="8" max="21" width="9.125" style="37" hidden="1" customWidth="1"/>
    <col min="22" max="16384" width="9.125" style="36" customWidth="1"/>
  </cols>
  <sheetData>
    <row r="1" spans="1:21" s="9" customFormat="1" ht="18.75" customHeight="1">
      <c r="A1" s="114" t="s">
        <v>29</v>
      </c>
      <c r="B1" s="115"/>
      <c r="C1" s="115"/>
      <c r="D1" s="115"/>
      <c r="E1" s="115"/>
      <c r="F1" s="115"/>
      <c r="G1" s="1" t="s">
        <v>10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9" customFormat="1" ht="12.75">
      <c r="A2" s="3"/>
      <c r="B2" s="3"/>
      <c r="C2" s="1"/>
      <c r="D2" s="1"/>
      <c r="E2" s="1"/>
      <c r="F2" s="116" t="s">
        <v>11</v>
      </c>
      <c r="G2" s="116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2.75">
      <c r="A3" s="5"/>
      <c r="B3" s="5"/>
      <c r="C3" s="2"/>
      <c r="D3" s="2"/>
      <c r="E3" s="2"/>
      <c r="F3" s="113" t="s">
        <v>13</v>
      </c>
      <c r="G3" s="11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9" customFormat="1" ht="12.75">
      <c r="A4" s="5"/>
      <c r="B4" s="5"/>
      <c r="C4" s="2"/>
      <c r="D4" s="2"/>
      <c r="E4" s="2"/>
      <c r="F4" s="118" t="s">
        <v>82</v>
      </c>
      <c r="G4" s="11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4" s="9" customFormat="1" ht="29.25" customHeight="1">
      <c r="A5" s="10" t="s">
        <v>0</v>
      </c>
      <c r="B5" s="10" t="s">
        <v>7</v>
      </c>
      <c r="C5" s="10" t="s">
        <v>1</v>
      </c>
      <c r="D5" s="10" t="s">
        <v>2</v>
      </c>
      <c r="E5" s="10" t="s">
        <v>3</v>
      </c>
      <c r="F5" s="10" t="s">
        <v>4</v>
      </c>
      <c r="G5" s="11" t="s">
        <v>12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6"/>
      <c r="W5" s="117"/>
      <c r="X5" s="117"/>
    </row>
    <row r="6" spans="1:24" s="9" customFormat="1" ht="16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4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113"/>
      <c r="X6" s="113"/>
    </row>
    <row r="7" spans="1:24" s="9" customFormat="1" ht="20.25" customHeight="1">
      <c r="A7" s="66" t="s">
        <v>23</v>
      </c>
      <c r="B7" s="67"/>
      <c r="C7" s="26" t="s">
        <v>25</v>
      </c>
      <c r="D7" s="68">
        <v>1381938.12</v>
      </c>
      <c r="E7" s="68">
        <f>E8</f>
        <v>59246.86</v>
      </c>
      <c r="F7" s="68">
        <f>F8</f>
        <v>0</v>
      </c>
      <c r="G7" s="69">
        <f>D7+E7-F7</f>
        <v>1441184.9800000002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W7" s="5"/>
      <c r="X7" s="5"/>
    </row>
    <row r="8" spans="1:24" s="9" customFormat="1" ht="12.75">
      <c r="A8" s="66" t="s">
        <v>24</v>
      </c>
      <c r="B8" s="67"/>
      <c r="C8" s="26" t="s">
        <v>76</v>
      </c>
      <c r="D8" s="68">
        <v>1381938.12</v>
      </c>
      <c r="E8" s="68">
        <f>E9</f>
        <v>59246.86</v>
      </c>
      <c r="F8" s="68">
        <f>F9</f>
        <v>0</v>
      </c>
      <c r="G8" s="69">
        <f>D8+E8-F8</f>
        <v>1441184.9800000002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W8" s="5"/>
      <c r="X8" s="5"/>
    </row>
    <row r="9" spans="1:24" s="9" customFormat="1" ht="12.75">
      <c r="A9" s="98"/>
      <c r="B9" s="7">
        <v>4270</v>
      </c>
      <c r="C9" s="25" t="s">
        <v>35</v>
      </c>
      <c r="D9" s="70">
        <v>265000</v>
      </c>
      <c r="E9" s="70">
        <v>59246.86</v>
      </c>
      <c r="F9" s="70">
        <v>0</v>
      </c>
      <c r="G9" s="71">
        <f>D9+E9-F9</f>
        <v>324246.86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5"/>
      <c r="X9" s="5"/>
    </row>
    <row r="10" spans="1:24" ht="18.75" customHeight="1">
      <c r="A10" s="43" t="s">
        <v>38</v>
      </c>
      <c r="B10" s="43"/>
      <c r="C10" s="26" t="s">
        <v>41</v>
      </c>
      <c r="D10" s="27">
        <v>271485</v>
      </c>
      <c r="E10" s="28">
        <f>E11+E15+E13</f>
        <v>49012</v>
      </c>
      <c r="F10" s="28">
        <f>F11+F15+F13</f>
        <v>0</v>
      </c>
      <c r="G10" s="28">
        <f>D10+E10-F10</f>
        <v>320497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W10" s="35"/>
      <c r="X10" s="35"/>
    </row>
    <row r="11" spans="1:24" ht="14.25" customHeight="1">
      <c r="A11" s="43" t="s">
        <v>60</v>
      </c>
      <c r="B11" s="43"/>
      <c r="C11" s="26" t="s">
        <v>61</v>
      </c>
      <c r="D11" s="27">
        <v>235185</v>
      </c>
      <c r="E11" s="28">
        <f>E12</f>
        <v>10000</v>
      </c>
      <c r="F11" s="28">
        <f>F12</f>
        <v>0</v>
      </c>
      <c r="G11" s="28">
        <f aca="true" t="shared" si="0" ref="G11:G47">D11+E11-F11</f>
        <v>245185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  <c r="W11" s="35"/>
      <c r="X11" s="35"/>
    </row>
    <row r="12" spans="1:24" ht="12.75">
      <c r="A12" s="19"/>
      <c r="B12" s="20" t="s">
        <v>18</v>
      </c>
      <c r="C12" s="25" t="s">
        <v>17</v>
      </c>
      <c r="D12" s="42">
        <v>100000</v>
      </c>
      <c r="E12" s="24">
        <v>10000</v>
      </c>
      <c r="F12" s="24">
        <v>0</v>
      </c>
      <c r="G12" s="24">
        <f t="shared" si="0"/>
        <v>110000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5"/>
      <c r="X12" s="35"/>
    </row>
    <row r="13" spans="1:24" ht="14.25" customHeight="1">
      <c r="A13" s="43" t="s">
        <v>39</v>
      </c>
      <c r="B13" s="43"/>
      <c r="C13" s="26" t="s">
        <v>42</v>
      </c>
      <c r="D13" s="27">
        <v>36300</v>
      </c>
      <c r="E13" s="28">
        <f>E14</f>
        <v>29012</v>
      </c>
      <c r="F13" s="28">
        <f>F14</f>
        <v>0</v>
      </c>
      <c r="G13" s="28">
        <f aca="true" t="shared" si="1" ref="G13:G19">D13+E13-F13</f>
        <v>65312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  <c r="W13" s="35"/>
      <c r="X13" s="35"/>
    </row>
    <row r="14" spans="1:24" ht="25.5">
      <c r="A14" s="19"/>
      <c r="B14" s="20" t="s">
        <v>174</v>
      </c>
      <c r="C14" s="25" t="s">
        <v>175</v>
      </c>
      <c r="D14" s="42">
        <v>0</v>
      </c>
      <c r="E14" s="24">
        <v>29012</v>
      </c>
      <c r="F14" s="24">
        <v>0</v>
      </c>
      <c r="G14" s="24">
        <f t="shared" si="1"/>
        <v>29012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  <c r="W14" s="35"/>
      <c r="X14" s="35"/>
    </row>
    <row r="15" spans="1:24" ht="14.25" customHeight="1">
      <c r="A15" s="43" t="s">
        <v>164</v>
      </c>
      <c r="B15" s="43"/>
      <c r="C15" s="26" t="s">
        <v>165</v>
      </c>
      <c r="D15" s="27">
        <v>0</v>
      </c>
      <c r="E15" s="28">
        <f>E16</f>
        <v>10000</v>
      </c>
      <c r="F15" s="28">
        <f>F16</f>
        <v>0</v>
      </c>
      <c r="G15" s="28">
        <f t="shared" si="1"/>
        <v>10000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5"/>
      <c r="W15" s="35"/>
      <c r="X15" s="35"/>
    </row>
    <row r="16" spans="1:24" ht="38.25">
      <c r="A16" s="19"/>
      <c r="B16" s="20" t="s">
        <v>166</v>
      </c>
      <c r="C16" s="25" t="s">
        <v>167</v>
      </c>
      <c r="D16" s="42">
        <v>0</v>
      </c>
      <c r="E16" s="24">
        <v>10000</v>
      </c>
      <c r="F16" s="24">
        <v>0</v>
      </c>
      <c r="G16" s="24">
        <f t="shared" si="1"/>
        <v>10000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35"/>
      <c r="X16" s="35"/>
    </row>
    <row r="17" spans="1:24" ht="18.75" customHeight="1">
      <c r="A17" s="43" t="s">
        <v>168</v>
      </c>
      <c r="B17" s="43"/>
      <c r="C17" s="26" t="s">
        <v>170</v>
      </c>
      <c r="D17" s="27">
        <v>178649</v>
      </c>
      <c r="E17" s="28">
        <f>E18</f>
        <v>7750</v>
      </c>
      <c r="F17" s="28">
        <f>F18</f>
        <v>0</v>
      </c>
      <c r="G17" s="28">
        <f t="shared" si="1"/>
        <v>186399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35"/>
      <c r="X17" s="35"/>
    </row>
    <row r="18" spans="1:24" ht="14.25" customHeight="1">
      <c r="A18" s="43" t="s">
        <v>169</v>
      </c>
      <c r="B18" s="36"/>
      <c r="C18" s="106" t="s">
        <v>171</v>
      </c>
      <c r="D18" s="27">
        <v>47685</v>
      </c>
      <c r="E18" s="28">
        <f>E19</f>
        <v>7750</v>
      </c>
      <c r="F18" s="28">
        <f>F19</f>
        <v>0</v>
      </c>
      <c r="G18" s="28">
        <f t="shared" si="1"/>
        <v>55435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5"/>
      <c r="X18" s="35"/>
    </row>
    <row r="19" spans="1:24" ht="12.75">
      <c r="A19" s="19"/>
      <c r="B19" s="20" t="s">
        <v>19</v>
      </c>
      <c r="C19" s="25" t="s">
        <v>20</v>
      </c>
      <c r="D19" s="42">
        <v>35000</v>
      </c>
      <c r="E19" s="24">
        <v>7750</v>
      </c>
      <c r="F19" s="24">
        <v>0</v>
      </c>
      <c r="G19" s="24">
        <f t="shared" si="1"/>
        <v>42750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  <c r="W19" s="35"/>
      <c r="X19" s="35"/>
    </row>
    <row r="20" spans="1:24" ht="18.75" customHeight="1">
      <c r="A20" s="43" t="s">
        <v>26</v>
      </c>
      <c r="B20" s="43"/>
      <c r="C20" s="14" t="s">
        <v>27</v>
      </c>
      <c r="D20" s="27">
        <v>2850467</v>
      </c>
      <c r="E20" s="28">
        <f>E21</f>
        <v>86161.8</v>
      </c>
      <c r="F20" s="28">
        <f>F21</f>
        <v>17300</v>
      </c>
      <c r="G20" s="28">
        <f t="shared" si="0"/>
        <v>2919328.8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  <c r="W20" s="35"/>
      <c r="X20" s="35"/>
    </row>
    <row r="21" spans="1:24" ht="12.75">
      <c r="A21" s="43" t="s">
        <v>49</v>
      </c>
      <c r="B21" s="43"/>
      <c r="C21" s="14" t="s">
        <v>31</v>
      </c>
      <c r="D21" s="27">
        <v>2477567</v>
      </c>
      <c r="E21" s="28">
        <f>SUM(E22:E29)</f>
        <v>86161.8</v>
      </c>
      <c r="F21" s="28">
        <f>SUM(F22:F29)</f>
        <v>17300</v>
      </c>
      <c r="G21" s="28">
        <f t="shared" si="0"/>
        <v>2546428.8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5"/>
      <c r="W21" s="35"/>
      <c r="X21" s="35"/>
    </row>
    <row r="22" spans="1:24" ht="15.75" customHeight="1">
      <c r="A22" s="19"/>
      <c r="B22" s="20" t="s">
        <v>44</v>
      </c>
      <c r="C22" s="25" t="s">
        <v>77</v>
      </c>
      <c r="D22" s="42">
        <v>1365955</v>
      </c>
      <c r="E22" s="24">
        <v>10466.6</v>
      </c>
      <c r="F22" s="24">
        <v>0</v>
      </c>
      <c r="G22" s="24">
        <f t="shared" si="0"/>
        <v>1376421.6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5"/>
      <c r="X22" s="35"/>
    </row>
    <row r="23" spans="1:24" ht="15.75" customHeight="1">
      <c r="A23" s="19"/>
      <c r="B23" s="20" t="s">
        <v>66</v>
      </c>
      <c r="C23" s="25" t="s">
        <v>45</v>
      </c>
      <c r="D23" s="42">
        <v>235004</v>
      </c>
      <c r="E23" s="24">
        <v>695.2</v>
      </c>
      <c r="F23" s="24">
        <v>0</v>
      </c>
      <c r="G23" s="24">
        <f aca="true" t="shared" si="2" ref="G23:G29">D23+E23-F23</f>
        <v>235699.2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35"/>
      <c r="X23" s="35"/>
    </row>
    <row r="24" spans="1:24" ht="15.75" customHeight="1">
      <c r="A24" s="19"/>
      <c r="B24" s="20" t="s">
        <v>67</v>
      </c>
      <c r="C24" s="25" t="s">
        <v>72</v>
      </c>
      <c r="D24" s="42">
        <v>92400</v>
      </c>
      <c r="E24" s="24">
        <v>43000</v>
      </c>
      <c r="F24" s="24">
        <v>0</v>
      </c>
      <c r="G24" s="24">
        <f t="shared" si="2"/>
        <v>135400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35"/>
      <c r="X24" s="35"/>
    </row>
    <row r="25" spans="1:24" ht="15.75" customHeight="1">
      <c r="A25" s="19"/>
      <c r="B25" s="20" t="s">
        <v>34</v>
      </c>
      <c r="C25" s="25" t="s">
        <v>35</v>
      </c>
      <c r="D25" s="42">
        <v>30000</v>
      </c>
      <c r="E25" s="24">
        <v>10000</v>
      </c>
      <c r="F25" s="24">
        <v>0</v>
      </c>
      <c r="G25" s="24">
        <f t="shared" si="2"/>
        <v>40000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  <c r="W25" s="35"/>
      <c r="X25" s="35"/>
    </row>
    <row r="26" spans="1:24" ht="15.75" customHeight="1">
      <c r="A26" s="19"/>
      <c r="B26" s="20" t="s">
        <v>18</v>
      </c>
      <c r="C26" s="25" t="s">
        <v>17</v>
      </c>
      <c r="D26" s="42">
        <v>74800</v>
      </c>
      <c r="E26" s="24">
        <v>20000</v>
      </c>
      <c r="F26" s="24">
        <v>0</v>
      </c>
      <c r="G26" s="24">
        <f t="shared" si="2"/>
        <v>94800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  <c r="W26" s="35"/>
      <c r="X26" s="35"/>
    </row>
    <row r="27" spans="1:24" ht="25.5">
      <c r="A27" s="19"/>
      <c r="B27" s="20" t="s">
        <v>125</v>
      </c>
      <c r="C27" s="25" t="s">
        <v>126</v>
      </c>
      <c r="D27" s="42">
        <v>17300</v>
      </c>
      <c r="E27" s="24">
        <v>0</v>
      </c>
      <c r="F27" s="24">
        <v>7300</v>
      </c>
      <c r="G27" s="24">
        <f t="shared" si="2"/>
        <v>10000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5"/>
      <c r="W27" s="35"/>
      <c r="X27" s="35"/>
    </row>
    <row r="28" spans="1:24" ht="12.75">
      <c r="A28" s="19"/>
      <c r="B28" s="20" t="s">
        <v>182</v>
      </c>
      <c r="C28" s="25" t="s">
        <v>183</v>
      </c>
      <c r="D28" s="42">
        <v>10200</v>
      </c>
      <c r="E28" s="24">
        <v>2000</v>
      </c>
      <c r="F28" s="24">
        <v>0</v>
      </c>
      <c r="G28" s="24">
        <f t="shared" si="2"/>
        <v>12200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  <c r="W28" s="35"/>
      <c r="X28" s="35"/>
    </row>
    <row r="29" spans="1:24" ht="25.5">
      <c r="A29" s="19"/>
      <c r="B29" s="20" t="s">
        <v>71</v>
      </c>
      <c r="C29" s="25" t="s">
        <v>75</v>
      </c>
      <c r="D29" s="42">
        <v>49200</v>
      </c>
      <c r="E29" s="24">
        <v>0</v>
      </c>
      <c r="F29" s="24">
        <v>10000</v>
      </c>
      <c r="G29" s="24">
        <f t="shared" si="2"/>
        <v>39200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5"/>
      <c r="W29" s="35"/>
      <c r="X29" s="35"/>
    </row>
    <row r="30" spans="1:84" s="30" customFormat="1" ht="55.5" customHeight="1">
      <c r="A30" s="12" t="s">
        <v>52</v>
      </c>
      <c r="B30" s="13"/>
      <c r="C30" s="65" t="s">
        <v>53</v>
      </c>
      <c r="D30" s="27">
        <v>68000</v>
      </c>
      <c r="E30" s="16">
        <f>SUM(E31:E31)</f>
        <v>0</v>
      </c>
      <c r="F30" s="16">
        <f>SUM(F31:F31)</f>
        <v>7000</v>
      </c>
      <c r="G30" s="16">
        <f t="shared" si="0"/>
        <v>61000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</row>
    <row r="31" spans="1:84" s="30" customFormat="1" ht="25.5">
      <c r="A31" s="12">
        <v>75647</v>
      </c>
      <c r="B31" s="13"/>
      <c r="C31" s="14" t="s">
        <v>127</v>
      </c>
      <c r="D31" s="27">
        <v>68000</v>
      </c>
      <c r="E31" s="16">
        <f>SUM(E32:E32)</f>
        <v>0</v>
      </c>
      <c r="F31" s="16">
        <f>SUM(F32:F32)</f>
        <v>7000</v>
      </c>
      <c r="G31" s="16">
        <f t="shared" si="0"/>
        <v>61000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</row>
    <row r="32" spans="1:21" s="30" customFormat="1" ht="12.75">
      <c r="A32" s="19"/>
      <c r="B32" s="20" t="s">
        <v>128</v>
      </c>
      <c r="C32" s="25" t="s">
        <v>184</v>
      </c>
      <c r="D32" s="42">
        <v>20000</v>
      </c>
      <c r="E32" s="24">
        <v>0</v>
      </c>
      <c r="F32" s="24">
        <v>7000</v>
      </c>
      <c r="G32" s="24">
        <f t="shared" si="0"/>
        <v>13000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s="30" customFormat="1" ht="20.25" customHeight="1">
      <c r="A33" s="19" t="s">
        <v>28</v>
      </c>
      <c r="B33" s="43"/>
      <c r="C33" s="26" t="s">
        <v>30</v>
      </c>
      <c r="D33" s="27">
        <v>25953.88</v>
      </c>
      <c r="E33" s="28">
        <f>E34+E36</f>
        <v>0</v>
      </c>
      <c r="F33" s="28">
        <f>F34+F36</f>
        <v>20953.879999999997</v>
      </c>
      <c r="G33" s="28">
        <f t="shared" si="0"/>
        <v>5000.000000000004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103" customFormat="1" ht="12.75">
      <c r="A34" s="43" t="s">
        <v>129</v>
      </c>
      <c r="B34" s="43"/>
      <c r="C34" s="101" t="s">
        <v>130</v>
      </c>
      <c r="D34" s="27">
        <v>10000</v>
      </c>
      <c r="E34" s="28">
        <f>E35</f>
        <v>0</v>
      </c>
      <c r="F34" s="28">
        <f>F35</f>
        <v>5000</v>
      </c>
      <c r="G34" s="28">
        <f t="shared" si="0"/>
        <v>5000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</row>
    <row r="35" spans="1:21" s="30" customFormat="1" ht="12.75">
      <c r="A35" s="19"/>
      <c r="B35" s="20" t="s">
        <v>18</v>
      </c>
      <c r="C35" s="25" t="s">
        <v>17</v>
      </c>
      <c r="D35" s="42">
        <v>10000</v>
      </c>
      <c r="E35" s="24">
        <v>0</v>
      </c>
      <c r="F35" s="24">
        <v>5000</v>
      </c>
      <c r="G35" s="24">
        <f t="shared" si="0"/>
        <v>5000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03" customFormat="1" ht="12.75">
      <c r="A36" s="43" t="s">
        <v>176</v>
      </c>
      <c r="B36" s="43"/>
      <c r="C36" s="101" t="s">
        <v>177</v>
      </c>
      <c r="D36" s="27">
        <v>15953.88</v>
      </c>
      <c r="E36" s="28">
        <f>E37</f>
        <v>0</v>
      </c>
      <c r="F36" s="28">
        <f>F37</f>
        <v>15953.88</v>
      </c>
      <c r="G36" s="28">
        <f>D36+E36-F36</f>
        <v>0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</row>
    <row r="37" spans="1:21" s="30" customFormat="1" ht="12.75">
      <c r="A37" s="19"/>
      <c r="B37" s="20" t="s">
        <v>178</v>
      </c>
      <c r="C37" s="25" t="s">
        <v>179</v>
      </c>
      <c r="D37" s="42">
        <v>15953.88</v>
      </c>
      <c r="E37" s="24">
        <v>0</v>
      </c>
      <c r="F37" s="24">
        <v>15953.88</v>
      </c>
      <c r="G37" s="24">
        <f>D37+E37-F37</f>
        <v>0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s="30" customFormat="1" ht="21" customHeight="1">
      <c r="A38" s="43" t="s">
        <v>32</v>
      </c>
      <c r="B38" s="43"/>
      <c r="C38" s="26" t="s">
        <v>33</v>
      </c>
      <c r="D38" s="27">
        <v>10386006</v>
      </c>
      <c r="E38" s="28">
        <f>E39+E48</f>
        <v>142542</v>
      </c>
      <c r="F38" s="28">
        <f>F39+F48</f>
        <v>10671</v>
      </c>
      <c r="G38" s="16">
        <f t="shared" si="0"/>
        <v>10517877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s="30" customFormat="1" ht="12.75">
      <c r="A39" s="43" t="s">
        <v>64</v>
      </c>
      <c r="B39" s="43"/>
      <c r="C39" s="26" t="s">
        <v>65</v>
      </c>
      <c r="D39" s="27">
        <v>5810110</v>
      </c>
      <c r="E39" s="28">
        <f>SUM(E40:E47)</f>
        <v>133671</v>
      </c>
      <c r="F39" s="28">
        <f>SUM(F40:F47)</f>
        <v>1800</v>
      </c>
      <c r="G39" s="16">
        <f t="shared" si="0"/>
        <v>5941981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s="30" customFormat="1" ht="12.75">
      <c r="A40" s="22"/>
      <c r="B40" s="22" t="s">
        <v>131</v>
      </c>
      <c r="C40" s="25" t="s">
        <v>134</v>
      </c>
      <c r="D40" s="42">
        <v>12423</v>
      </c>
      <c r="E40" s="24">
        <v>1226</v>
      </c>
      <c r="F40" s="24">
        <v>0</v>
      </c>
      <c r="G40" s="24">
        <f t="shared" si="0"/>
        <v>13649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s="30" customFormat="1" ht="12.75">
      <c r="A41" s="22"/>
      <c r="B41" s="22" t="s">
        <v>67</v>
      </c>
      <c r="C41" s="25" t="s">
        <v>72</v>
      </c>
      <c r="D41" s="42">
        <v>181345</v>
      </c>
      <c r="E41" s="24">
        <v>25213</v>
      </c>
      <c r="F41" s="24">
        <v>0</v>
      </c>
      <c r="G41" s="24">
        <f t="shared" si="0"/>
        <v>206558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s="30" customFormat="1" ht="12.75">
      <c r="A42" s="22"/>
      <c r="B42" s="22" t="s">
        <v>132</v>
      </c>
      <c r="C42" s="25" t="s">
        <v>135</v>
      </c>
      <c r="D42" s="42">
        <v>16000</v>
      </c>
      <c r="E42" s="24">
        <v>2000</v>
      </c>
      <c r="F42" s="24">
        <v>0</v>
      </c>
      <c r="G42" s="24">
        <f t="shared" si="0"/>
        <v>18000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s="30" customFormat="1" ht="12.75">
      <c r="A43" s="22"/>
      <c r="B43" s="22" t="s">
        <v>133</v>
      </c>
      <c r="C43" s="25" t="s">
        <v>136</v>
      </c>
      <c r="D43" s="42">
        <v>165400</v>
      </c>
      <c r="E43" s="24">
        <v>1500</v>
      </c>
      <c r="F43" s="24">
        <v>0</v>
      </c>
      <c r="G43" s="24">
        <f t="shared" si="0"/>
        <v>166900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s="30" customFormat="1" ht="12.75">
      <c r="A44" s="22"/>
      <c r="B44" s="22" t="s">
        <v>34</v>
      </c>
      <c r="C44" s="25" t="s">
        <v>35</v>
      </c>
      <c r="D44" s="42">
        <v>309209</v>
      </c>
      <c r="E44" s="24">
        <v>90039</v>
      </c>
      <c r="F44" s="24">
        <v>0</v>
      </c>
      <c r="G44" s="24">
        <f t="shared" si="0"/>
        <v>399248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s="30" customFormat="1" ht="12.75">
      <c r="A45" s="22"/>
      <c r="B45" s="22" t="s">
        <v>18</v>
      </c>
      <c r="C45" s="25" t="s">
        <v>17</v>
      </c>
      <c r="D45" s="42">
        <v>27764</v>
      </c>
      <c r="E45" s="24">
        <v>2800</v>
      </c>
      <c r="F45" s="24">
        <v>0</v>
      </c>
      <c r="G45" s="24">
        <f t="shared" si="0"/>
        <v>30564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s="30" customFormat="1" ht="12.75">
      <c r="A46" s="22"/>
      <c r="B46" s="22" t="s">
        <v>68</v>
      </c>
      <c r="C46" s="25" t="s">
        <v>73</v>
      </c>
      <c r="D46" s="42">
        <v>10896</v>
      </c>
      <c r="E46" s="24">
        <v>0</v>
      </c>
      <c r="F46" s="24">
        <v>1800</v>
      </c>
      <c r="G46" s="24">
        <f t="shared" si="0"/>
        <v>9096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s="30" customFormat="1" ht="12.75">
      <c r="A47" s="22"/>
      <c r="B47" s="22" t="s">
        <v>19</v>
      </c>
      <c r="C47" s="25" t="s">
        <v>20</v>
      </c>
      <c r="D47" s="42">
        <v>441011</v>
      </c>
      <c r="E47" s="24">
        <v>10893</v>
      </c>
      <c r="F47" s="24">
        <v>0</v>
      </c>
      <c r="G47" s="24">
        <f t="shared" si="0"/>
        <v>451904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s="30" customFormat="1" ht="12.75">
      <c r="A48" s="43" t="s">
        <v>36</v>
      </c>
      <c r="B48" s="43"/>
      <c r="C48" s="26" t="s">
        <v>37</v>
      </c>
      <c r="D48" s="27">
        <v>1422932</v>
      </c>
      <c r="E48" s="27">
        <f>SUM(E49:E52)</f>
        <v>8871</v>
      </c>
      <c r="F48" s="27">
        <f>SUM(F49:F52)</f>
        <v>8871</v>
      </c>
      <c r="G48" s="16">
        <f aca="true" t="shared" si="3" ref="G48:G62">D48+E48-F48</f>
        <v>1422932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 s="30" customFormat="1" ht="12.75">
      <c r="A49" s="22"/>
      <c r="B49" s="22" t="s">
        <v>67</v>
      </c>
      <c r="C49" s="25" t="s">
        <v>72</v>
      </c>
      <c r="D49" s="42">
        <v>14800</v>
      </c>
      <c r="E49" s="24">
        <v>7571</v>
      </c>
      <c r="F49" s="24">
        <v>0</v>
      </c>
      <c r="G49" s="24">
        <f t="shared" si="3"/>
        <v>22371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1" s="30" customFormat="1" ht="12.75">
      <c r="A50" s="22"/>
      <c r="B50" s="22" t="s">
        <v>34</v>
      </c>
      <c r="C50" s="25" t="s">
        <v>35</v>
      </c>
      <c r="D50" s="42">
        <v>36200</v>
      </c>
      <c r="E50" s="24">
        <v>0</v>
      </c>
      <c r="F50" s="24">
        <v>5500</v>
      </c>
      <c r="G50" s="24">
        <f t="shared" si="3"/>
        <v>30700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:21" s="30" customFormat="1" ht="12.75">
      <c r="A51" s="22"/>
      <c r="B51" s="22" t="s">
        <v>18</v>
      </c>
      <c r="C51" s="25" t="s">
        <v>17</v>
      </c>
      <c r="D51" s="42">
        <v>5000</v>
      </c>
      <c r="E51" s="24">
        <v>1300</v>
      </c>
      <c r="F51" s="24">
        <v>0</v>
      </c>
      <c r="G51" s="24">
        <f t="shared" si="3"/>
        <v>6300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1" s="30" customFormat="1" ht="18" customHeight="1">
      <c r="A52" s="19"/>
      <c r="B52" s="20" t="s">
        <v>19</v>
      </c>
      <c r="C52" s="25" t="s">
        <v>20</v>
      </c>
      <c r="D52" s="42">
        <v>12500</v>
      </c>
      <c r="E52" s="42">
        <v>0</v>
      </c>
      <c r="F52" s="24">
        <v>3371</v>
      </c>
      <c r="G52" s="24">
        <f t="shared" si="3"/>
        <v>9129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1:21" s="30" customFormat="1" ht="19.5" customHeight="1">
      <c r="A53" s="43" t="s">
        <v>137</v>
      </c>
      <c r="B53" s="43"/>
      <c r="C53" s="26" t="s">
        <v>138</v>
      </c>
      <c r="D53" s="27">
        <v>168100</v>
      </c>
      <c r="E53" s="28">
        <f>E54</f>
        <v>43300</v>
      </c>
      <c r="F53" s="28">
        <f>F54</f>
        <v>43300</v>
      </c>
      <c r="G53" s="16">
        <f t="shared" si="3"/>
        <v>168100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s="30" customFormat="1" ht="12.75">
      <c r="A54" s="43" t="s">
        <v>139</v>
      </c>
      <c r="B54" s="43"/>
      <c r="C54" s="26" t="s">
        <v>140</v>
      </c>
      <c r="D54" s="27">
        <v>168000</v>
      </c>
      <c r="E54" s="28">
        <f>SUM(E55:E59)</f>
        <v>43300</v>
      </c>
      <c r="F54" s="28">
        <f>SUM(F55:F59)</f>
        <v>43300</v>
      </c>
      <c r="G54" s="16">
        <f t="shared" si="3"/>
        <v>168000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s="30" customFormat="1" ht="12.75">
      <c r="A55" s="22"/>
      <c r="B55" s="22" t="s">
        <v>131</v>
      </c>
      <c r="C55" s="25" t="s">
        <v>134</v>
      </c>
      <c r="D55" s="42">
        <v>29600</v>
      </c>
      <c r="E55" s="24">
        <v>20000</v>
      </c>
      <c r="F55" s="24">
        <v>0</v>
      </c>
      <c r="G55" s="24">
        <f t="shared" si="3"/>
        <v>49600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21" s="30" customFormat="1" ht="12.75">
      <c r="A56" s="22"/>
      <c r="B56" s="22" t="s">
        <v>67</v>
      </c>
      <c r="C56" s="25" t="s">
        <v>72</v>
      </c>
      <c r="D56" s="42">
        <v>14200</v>
      </c>
      <c r="E56" s="24">
        <v>20000</v>
      </c>
      <c r="F56" s="24">
        <v>0</v>
      </c>
      <c r="G56" s="24">
        <f t="shared" si="3"/>
        <v>34200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21" s="30" customFormat="1" ht="12.75">
      <c r="A57" s="22"/>
      <c r="B57" s="22" t="s">
        <v>18</v>
      </c>
      <c r="C57" s="25" t="s">
        <v>17</v>
      </c>
      <c r="D57" s="42">
        <v>120700</v>
      </c>
      <c r="E57" s="24">
        <v>0</v>
      </c>
      <c r="F57" s="24">
        <v>43300</v>
      </c>
      <c r="G57" s="24">
        <f t="shared" si="3"/>
        <v>77400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s="30" customFormat="1" ht="12.75">
      <c r="A58" s="22"/>
      <c r="B58" s="22" t="s">
        <v>69</v>
      </c>
      <c r="C58" s="25" t="s">
        <v>74</v>
      </c>
      <c r="D58" s="42">
        <v>500</v>
      </c>
      <c r="E58" s="24">
        <v>300</v>
      </c>
      <c r="F58" s="24">
        <v>0</v>
      </c>
      <c r="G58" s="24">
        <f t="shared" si="3"/>
        <v>800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s="30" customFormat="1" ht="25.5">
      <c r="A59" s="22"/>
      <c r="B59" s="22" t="s">
        <v>70</v>
      </c>
      <c r="C59" s="25" t="s">
        <v>141</v>
      </c>
      <c r="D59" s="42">
        <v>0</v>
      </c>
      <c r="E59" s="24">
        <v>3000</v>
      </c>
      <c r="F59" s="24">
        <v>0</v>
      </c>
      <c r="G59" s="24">
        <f t="shared" si="3"/>
        <v>3000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s="18" customFormat="1" ht="18" customHeight="1">
      <c r="A60" s="12" t="s">
        <v>8</v>
      </c>
      <c r="B60" s="13"/>
      <c r="C60" s="14" t="s">
        <v>9</v>
      </c>
      <c r="D60" s="15">
        <v>9665248</v>
      </c>
      <c r="E60" s="27">
        <f>E61+E64</f>
        <v>6239.5</v>
      </c>
      <c r="F60" s="27">
        <f>F61+F64</f>
        <v>1239.5</v>
      </c>
      <c r="G60" s="16">
        <f t="shared" si="3"/>
        <v>9670248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18" customFormat="1" ht="12.75">
      <c r="A61" s="12">
        <v>85219</v>
      </c>
      <c r="B61" s="13"/>
      <c r="C61" s="26" t="s">
        <v>142</v>
      </c>
      <c r="D61" s="15">
        <v>1020030</v>
      </c>
      <c r="E61" s="27">
        <f>SUM(E62:E63)</f>
        <v>1239.5</v>
      </c>
      <c r="F61" s="27">
        <f>SUM(F62:F63)</f>
        <v>1239.5</v>
      </c>
      <c r="G61" s="16">
        <f t="shared" si="3"/>
        <v>1020030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18" customFormat="1" ht="12.75">
      <c r="A62" s="12"/>
      <c r="B62" s="13">
        <v>4300</v>
      </c>
      <c r="C62" s="25" t="s">
        <v>17</v>
      </c>
      <c r="D62" s="23">
        <v>45860.5</v>
      </c>
      <c r="E62" s="42">
        <v>0</v>
      </c>
      <c r="F62" s="42">
        <v>1239.5</v>
      </c>
      <c r="G62" s="24">
        <f t="shared" si="3"/>
        <v>44621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30" customFormat="1" ht="12.75">
      <c r="A63" s="22"/>
      <c r="B63" s="22" t="s">
        <v>143</v>
      </c>
      <c r="C63" s="25" t="s">
        <v>144</v>
      </c>
      <c r="D63" s="42">
        <v>1239.5</v>
      </c>
      <c r="E63" s="24">
        <v>1239.5</v>
      </c>
      <c r="F63" s="24">
        <v>0</v>
      </c>
      <c r="G63" s="24">
        <f aca="true" t="shared" si="4" ref="G63:G71">D63+E63-F63</f>
        <v>2479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s="18" customFormat="1" ht="12.75">
      <c r="A64" s="12">
        <v>85295</v>
      </c>
      <c r="B64" s="13"/>
      <c r="C64" s="26" t="s">
        <v>46</v>
      </c>
      <c r="D64" s="15">
        <v>834892</v>
      </c>
      <c r="E64" s="27">
        <f>SUM(E65:E65)</f>
        <v>5000</v>
      </c>
      <c r="F64" s="27">
        <f>SUM(F65:F65)</f>
        <v>0</v>
      </c>
      <c r="G64" s="16">
        <f t="shared" si="4"/>
        <v>839892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18" customFormat="1" ht="12.75">
      <c r="A65" s="12"/>
      <c r="B65" s="13">
        <v>4220</v>
      </c>
      <c r="C65" s="25" t="s">
        <v>155</v>
      </c>
      <c r="D65" s="23">
        <v>0</v>
      </c>
      <c r="E65" s="42">
        <v>5000</v>
      </c>
      <c r="F65" s="42">
        <v>0</v>
      </c>
      <c r="G65" s="24">
        <f t="shared" si="4"/>
        <v>5000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30" customFormat="1" ht="21" customHeight="1">
      <c r="A66" s="43" t="s">
        <v>145</v>
      </c>
      <c r="B66" s="43"/>
      <c r="C66" s="26" t="s">
        <v>146</v>
      </c>
      <c r="D66" s="27">
        <v>544991</v>
      </c>
      <c r="E66" s="28">
        <f>E67+E72</f>
        <v>500</v>
      </c>
      <c r="F66" s="28">
        <f>F67+F72</f>
        <v>11393</v>
      </c>
      <c r="G66" s="16">
        <f t="shared" si="4"/>
        <v>534098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s="30" customFormat="1" ht="12.75">
      <c r="A67" s="43" t="s">
        <v>147</v>
      </c>
      <c r="B67" s="43"/>
      <c r="C67" s="26" t="s">
        <v>148</v>
      </c>
      <c r="D67" s="27">
        <v>145428</v>
      </c>
      <c r="E67" s="28">
        <f>SUM(E68:E71)</f>
        <v>0</v>
      </c>
      <c r="F67" s="28">
        <f>SUM(F68:F71)</f>
        <v>10893</v>
      </c>
      <c r="G67" s="16">
        <f t="shared" si="4"/>
        <v>134535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s="30" customFormat="1" ht="12.75">
      <c r="A68" s="22"/>
      <c r="B68" s="22" t="s">
        <v>151</v>
      </c>
      <c r="C68" s="25" t="s">
        <v>153</v>
      </c>
      <c r="D68" s="42">
        <v>2127</v>
      </c>
      <c r="E68" s="24">
        <v>0</v>
      </c>
      <c r="F68" s="24">
        <v>646</v>
      </c>
      <c r="G68" s="24">
        <f t="shared" si="4"/>
        <v>1481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s="30" customFormat="1" ht="12.75">
      <c r="A69" s="22"/>
      <c r="B69" s="22" t="s">
        <v>44</v>
      </c>
      <c r="C69" s="25" t="s">
        <v>77</v>
      </c>
      <c r="D69" s="42">
        <v>104795</v>
      </c>
      <c r="E69" s="24">
        <v>0</v>
      </c>
      <c r="F69" s="24">
        <v>8438</v>
      </c>
      <c r="G69" s="24">
        <f t="shared" si="4"/>
        <v>96357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s="30" customFormat="1" ht="12.75">
      <c r="A70" s="22"/>
      <c r="B70" s="22" t="s">
        <v>66</v>
      </c>
      <c r="C70" s="25" t="s">
        <v>45</v>
      </c>
      <c r="D70" s="42">
        <v>19270</v>
      </c>
      <c r="E70" s="24">
        <v>0</v>
      </c>
      <c r="F70" s="24">
        <v>1586</v>
      </c>
      <c r="G70" s="24">
        <f t="shared" si="4"/>
        <v>17684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s="30" customFormat="1" ht="12.75">
      <c r="A71" s="22"/>
      <c r="B71" s="22" t="s">
        <v>152</v>
      </c>
      <c r="C71" s="25" t="s">
        <v>154</v>
      </c>
      <c r="D71" s="42">
        <v>2717</v>
      </c>
      <c r="E71" s="24">
        <v>0</v>
      </c>
      <c r="F71" s="24">
        <v>223</v>
      </c>
      <c r="G71" s="24">
        <f t="shared" si="4"/>
        <v>2494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</row>
    <row r="72" spans="1:21" s="30" customFormat="1" ht="12.75">
      <c r="A72" s="43" t="s">
        <v>149</v>
      </c>
      <c r="B72" s="43"/>
      <c r="C72" s="26" t="s">
        <v>150</v>
      </c>
      <c r="D72" s="27">
        <v>90335</v>
      </c>
      <c r="E72" s="28">
        <f>SUM(E73:E74)</f>
        <v>500</v>
      </c>
      <c r="F72" s="28">
        <f>SUM(F73:F74)</f>
        <v>500</v>
      </c>
      <c r="G72" s="16">
        <f>D72+E72-F72</f>
        <v>90335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</row>
    <row r="73" spans="1:21" s="30" customFormat="1" ht="12.75">
      <c r="A73" s="22"/>
      <c r="B73" s="22" t="s">
        <v>67</v>
      </c>
      <c r="C73" s="25" t="s">
        <v>72</v>
      </c>
      <c r="D73" s="42">
        <v>5500</v>
      </c>
      <c r="E73" s="24">
        <v>0</v>
      </c>
      <c r="F73" s="24">
        <v>500</v>
      </c>
      <c r="G73" s="24">
        <f>D73+E73-F73</f>
        <v>5000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 spans="1:21" s="30" customFormat="1" ht="12.75">
      <c r="A74" s="22"/>
      <c r="B74" s="22" t="s">
        <v>132</v>
      </c>
      <c r="C74" s="25" t="s">
        <v>135</v>
      </c>
      <c r="D74" s="42">
        <v>500</v>
      </c>
      <c r="E74" s="24">
        <v>500</v>
      </c>
      <c r="F74" s="24">
        <v>0</v>
      </c>
      <c r="G74" s="24">
        <f>D74+E74-F74</f>
        <v>1000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</row>
    <row r="75" spans="1:21" s="30" customFormat="1" ht="30.75" customHeight="1">
      <c r="A75" s="19" t="s">
        <v>47</v>
      </c>
      <c r="B75" s="20"/>
      <c r="C75" s="26" t="s">
        <v>48</v>
      </c>
      <c r="D75" s="27">
        <v>2280566.87</v>
      </c>
      <c r="E75" s="27">
        <f>E76</f>
        <v>5975.26</v>
      </c>
      <c r="F75" s="27">
        <f>F76</f>
        <v>8075.26</v>
      </c>
      <c r="G75" s="27">
        <f aca="true" t="shared" si="5" ref="G75:G83">D75+E75-F75</f>
        <v>2278466.87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</row>
    <row r="76" spans="1:21" s="100" customFormat="1" ht="12.75">
      <c r="A76" s="43" t="s">
        <v>62</v>
      </c>
      <c r="B76" s="43"/>
      <c r="C76" s="26" t="s">
        <v>46</v>
      </c>
      <c r="D76" s="27">
        <v>595600</v>
      </c>
      <c r="E76" s="27">
        <f>SUM(E77:E79)</f>
        <v>5975.26</v>
      </c>
      <c r="F76" s="27">
        <f>SUM(F77:F79)</f>
        <v>8075.26</v>
      </c>
      <c r="G76" s="28">
        <f t="shared" si="5"/>
        <v>593500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</row>
    <row r="77" spans="1:21" s="30" customFormat="1" ht="12.75">
      <c r="A77" s="22"/>
      <c r="B77" s="22" t="s">
        <v>67</v>
      </c>
      <c r="C77" s="25" t="s">
        <v>72</v>
      </c>
      <c r="D77" s="42">
        <v>2100</v>
      </c>
      <c r="E77" s="24">
        <v>0</v>
      </c>
      <c r="F77" s="24">
        <v>2100</v>
      </c>
      <c r="G77" s="24">
        <f t="shared" si="5"/>
        <v>0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s="30" customFormat="1" ht="12.75">
      <c r="A78" s="22"/>
      <c r="B78" s="22" t="s">
        <v>34</v>
      </c>
      <c r="C78" s="25" t="s">
        <v>35</v>
      </c>
      <c r="D78" s="42">
        <v>10300</v>
      </c>
      <c r="E78" s="24">
        <v>0</v>
      </c>
      <c r="F78" s="24">
        <v>5975.26</v>
      </c>
      <c r="G78" s="24">
        <f t="shared" si="5"/>
        <v>4324.74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1:21" s="30" customFormat="1" ht="12.75">
      <c r="A79" s="22"/>
      <c r="B79" s="22" t="s">
        <v>18</v>
      </c>
      <c r="C79" s="25" t="s">
        <v>17</v>
      </c>
      <c r="D79" s="42">
        <v>3200</v>
      </c>
      <c r="E79" s="24">
        <v>5975.26</v>
      </c>
      <c r="F79" s="24">
        <v>0</v>
      </c>
      <c r="G79" s="24">
        <f t="shared" si="5"/>
        <v>9175.26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1:21" s="30" customFormat="1" ht="31.5" customHeight="1">
      <c r="A80" s="19" t="s">
        <v>156</v>
      </c>
      <c r="B80" s="43"/>
      <c r="C80" s="26" t="s">
        <v>157</v>
      </c>
      <c r="D80" s="27">
        <v>902046</v>
      </c>
      <c r="E80" s="27">
        <f>E81</f>
        <v>13000</v>
      </c>
      <c r="F80" s="27">
        <f>F81</f>
        <v>0</v>
      </c>
      <c r="G80" s="28">
        <f t="shared" si="5"/>
        <v>915046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1:21" s="30" customFormat="1" ht="12.75">
      <c r="A81" s="19" t="s">
        <v>158</v>
      </c>
      <c r="B81" s="43"/>
      <c r="C81" s="26" t="s">
        <v>63</v>
      </c>
      <c r="D81" s="27">
        <v>568317</v>
      </c>
      <c r="E81" s="27">
        <f>E82</f>
        <v>13000</v>
      </c>
      <c r="F81" s="28">
        <v>0</v>
      </c>
      <c r="G81" s="28">
        <f t="shared" si="5"/>
        <v>581317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1:21" s="30" customFormat="1" ht="25.5">
      <c r="A82" s="19"/>
      <c r="B82" s="20" t="s">
        <v>159</v>
      </c>
      <c r="C82" s="25" t="s">
        <v>160</v>
      </c>
      <c r="D82" s="42">
        <v>568317</v>
      </c>
      <c r="E82" s="42">
        <v>13000</v>
      </c>
      <c r="F82" s="24">
        <v>0</v>
      </c>
      <c r="G82" s="24">
        <f t="shared" si="5"/>
        <v>581317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1:7" ht="18.75" customHeight="1">
      <c r="A83" s="44"/>
      <c r="B83" s="45"/>
      <c r="C83" s="44" t="s">
        <v>6</v>
      </c>
      <c r="D83" s="16">
        <v>31607756.87</v>
      </c>
      <c r="E83" s="27">
        <f>E7+E10+E30+E33+E38+E75+E80+E60+E20+E53+E66+E17</f>
        <v>413727.42</v>
      </c>
      <c r="F83" s="27">
        <f>F7+F10+F30+F33+F38+F75+F80+F60+F20+F53+F66+F17</f>
        <v>119932.64</v>
      </c>
      <c r="G83" s="16">
        <f t="shared" si="5"/>
        <v>31901551.650000002</v>
      </c>
    </row>
    <row r="84" spans="1:84" s="30" customFormat="1" ht="20.25" customHeight="1">
      <c r="A84" s="31"/>
      <c r="B84" s="32"/>
      <c r="D84" s="33"/>
      <c r="E84" s="37"/>
      <c r="F84" s="38" t="s">
        <v>16</v>
      </c>
      <c r="G84" s="38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5"/>
      <c r="W84" s="35"/>
      <c r="X84" s="35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</row>
    <row r="85" spans="1:84" s="30" customFormat="1" ht="12.75">
      <c r="A85" s="31"/>
      <c r="B85" s="32"/>
      <c r="C85" s="46"/>
      <c r="D85" s="33"/>
      <c r="E85" s="47"/>
      <c r="F85" s="38"/>
      <c r="G85" s="38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5"/>
      <c r="W85" s="35"/>
      <c r="X85" s="35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</row>
    <row r="86" spans="1:84" s="30" customFormat="1" ht="12.75">
      <c r="A86" s="31"/>
      <c r="B86" s="32"/>
      <c r="C86" s="46"/>
      <c r="D86" s="33"/>
      <c r="E86" s="36"/>
      <c r="F86" s="38" t="s">
        <v>21</v>
      </c>
      <c r="G86" s="38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5"/>
      <c r="W86" s="35"/>
      <c r="X86" s="35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</row>
    <row r="87" spans="3:7" ht="12.75">
      <c r="C87" s="37"/>
      <c r="D87" s="37"/>
      <c r="E87" s="37"/>
      <c r="F87" s="37"/>
      <c r="G87" s="64"/>
    </row>
    <row r="88" spans="3:7" ht="12.75">
      <c r="C88" s="37"/>
      <c r="D88" s="64"/>
      <c r="E88" s="37"/>
      <c r="F88" s="64"/>
      <c r="G88" s="64"/>
    </row>
    <row r="89" spans="3:7" ht="12.75">
      <c r="C89" s="37"/>
      <c r="D89" s="37"/>
      <c r="E89" s="64"/>
      <c r="F89" s="37"/>
      <c r="G89" s="37"/>
    </row>
    <row r="90" spans="3:7" ht="12.75">
      <c r="C90" s="37"/>
      <c r="D90" s="37"/>
      <c r="E90" s="64"/>
      <c r="F90" s="37"/>
      <c r="G90" s="37"/>
    </row>
    <row r="91" spans="3:7" ht="12.75">
      <c r="C91" s="37"/>
      <c r="D91" s="37"/>
      <c r="E91" s="48"/>
      <c r="F91" s="48"/>
      <c r="G91" s="37"/>
    </row>
    <row r="92" spans="3:7" ht="12.75">
      <c r="C92" s="37"/>
      <c r="D92" s="37"/>
      <c r="E92" s="64"/>
      <c r="F92" s="37"/>
      <c r="G92" s="37"/>
    </row>
    <row r="93" spans="3:7" ht="12.75">
      <c r="C93" s="37"/>
      <c r="D93" s="37"/>
      <c r="E93" s="64"/>
      <c r="F93" s="37"/>
      <c r="G93" s="37"/>
    </row>
    <row r="94" spans="3:7" ht="12.75">
      <c r="C94" s="37"/>
      <c r="D94" s="37"/>
      <c r="E94" s="64"/>
      <c r="F94" s="37"/>
      <c r="G94" s="37"/>
    </row>
    <row r="95" spans="3:7" ht="12.75">
      <c r="C95" s="37"/>
      <c r="D95" s="37"/>
      <c r="E95" s="37"/>
      <c r="F95" s="37"/>
      <c r="G95" s="37"/>
    </row>
    <row r="96" spans="3:7" ht="12.75">
      <c r="C96" s="37"/>
      <c r="D96" s="37"/>
      <c r="E96" s="37"/>
      <c r="F96" s="37"/>
      <c r="G96" s="37"/>
    </row>
    <row r="97" spans="3:7" ht="12.75">
      <c r="C97" s="37"/>
      <c r="D97" s="37"/>
      <c r="E97" s="37"/>
      <c r="F97" s="37"/>
      <c r="G97" s="37"/>
    </row>
    <row r="98" spans="3:7" ht="12.75">
      <c r="C98" s="37"/>
      <c r="D98" s="37"/>
      <c r="E98" s="37"/>
      <c r="F98" s="37"/>
      <c r="G98" s="37"/>
    </row>
    <row r="99" spans="3:7" ht="12.75">
      <c r="C99" s="37"/>
      <c r="D99" s="37"/>
      <c r="E99" s="37"/>
      <c r="F99" s="37"/>
      <c r="G99" s="37"/>
    </row>
    <row r="100" spans="3:7" ht="12.75">
      <c r="C100" s="37"/>
      <c r="D100" s="37"/>
      <c r="E100" s="37"/>
      <c r="F100" s="37"/>
      <c r="G100" s="37"/>
    </row>
    <row r="101" spans="3:7" ht="12.75">
      <c r="C101" s="37"/>
      <c r="D101" s="37"/>
      <c r="E101" s="37"/>
      <c r="F101" s="37"/>
      <c r="G101" s="37"/>
    </row>
    <row r="102" spans="3:7" ht="12.75">
      <c r="C102" s="37"/>
      <c r="D102" s="37"/>
      <c r="E102" s="37"/>
      <c r="F102" s="37"/>
      <c r="G102" s="37"/>
    </row>
    <row r="103" spans="3:7" ht="12.75">
      <c r="C103" s="37"/>
      <c r="D103" s="37"/>
      <c r="E103" s="37"/>
      <c r="F103" s="37"/>
      <c r="G103" s="37"/>
    </row>
    <row r="104" spans="3:7" ht="12.75">
      <c r="C104" s="37"/>
      <c r="D104" s="37"/>
      <c r="E104" s="37"/>
      <c r="F104" s="37"/>
      <c r="G104" s="37"/>
    </row>
    <row r="105" spans="3:7" ht="12.75">
      <c r="C105" s="37"/>
      <c r="D105" s="37"/>
      <c r="E105" s="37"/>
      <c r="F105" s="37"/>
      <c r="G105" s="37"/>
    </row>
    <row r="106" spans="3:7" ht="12.75">
      <c r="C106" s="37"/>
      <c r="D106" s="37"/>
      <c r="E106" s="37"/>
      <c r="F106" s="37"/>
      <c r="G106" s="37"/>
    </row>
    <row r="107" spans="22:84" s="37" customFormat="1" ht="12.75"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</row>
    <row r="108" spans="22:84" s="37" customFormat="1" ht="12.75"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</row>
    <row r="109" spans="22:84" s="37" customFormat="1" ht="12.75"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</row>
    <row r="110" spans="22:84" s="37" customFormat="1" ht="12.75"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</row>
    <row r="111" spans="22:84" s="37" customFormat="1" ht="12.75"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</row>
    <row r="112" spans="22:84" s="37" customFormat="1" ht="12.75"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</row>
    <row r="113" spans="22:84" s="37" customFormat="1" ht="12.75"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</row>
    <row r="114" spans="22:84" s="37" customFormat="1" ht="12.75"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</row>
    <row r="115" spans="22:84" s="37" customFormat="1" ht="12.75"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</row>
    <row r="116" spans="22:84" s="37" customFormat="1" ht="12.75"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</row>
    <row r="117" spans="22:84" s="37" customFormat="1" ht="12.75"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</row>
    <row r="118" spans="22:84" s="37" customFormat="1" ht="12.75"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</row>
    <row r="119" spans="22:84" s="37" customFormat="1" ht="12.75"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</row>
    <row r="120" spans="22:84" s="37" customFormat="1" ht="12.75"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</row>
    <row r="121" spans="22:84" s="37" customFormat="1" ht="12.75"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</row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ht="12.75">
      <c r="C166" s="37"/>
    </row>
    <row r="167" ht="12.75">
      <c r="C167" s="37"/>
    </row>
    <row r="168" ht="12.75">
      <c r="C168" s="37"/>
    </row>
    <row r="169" ht="12.75">
      <c r="C169" s="37"/>
    </row>
  </sheetData>
  <mergeCells count="6">
    <mergeCell ref="W6:X6"/>
    <mergeCell ref="A1:F1"/>
    <mergeCell ref="F2:G2"/>
    <mergeCell ref="W5:X5"/>
    <mergeCell ref="F3:G3"/>
    <mergeCell ref="F4:G4"/>
  </mergeCells>
  <printOptions/>
  <pageMargins left="0.51" right="0.48" top="0.59" bottom="0.22" header="0.33" footer="0.29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URZĄD MIEJSKI w Sępólnie Kajeńskim-Ewa Marzec</cp:lastModifiedBy>
  <cp:lastPrinted>2007-08-17T12:00:43Z</cp:lastPrinted>
  <dcterms:created xsi:type="dcterms:W3CDTF">2000-11-16T08:27:55Z</dcterms:created>
  <dcterms:modified xsi:type="dcterms:W3CDTF">2007-08-21T13:08:59Z</dcterms:modified>
  <cp:category/>
  <cp:version/>
  <cp:contentType/>
  <cp:contentStatus/>
</cp:coreProperties>
</file>