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3"/>
  </bookViews>
  <sheets>
    <sheet name="dochody" sheetId="1" r:id="rId1"/>
    <sheet name="zad.zlec.wydatków" sheetId="2" r:id="rId2"/>
    <sheet name="zad.zlec.dochodów" sheetId="3" r:id="rId3"/>
    <sheet name="Wydatki" sheetId="4" r:id="rId4"/>
  </sheets>
  <definedNames>
    <definedName name="_xlnm.Print_Area" localSheetId="3">'Wydatki'!$A$1:$G$59</definedName>
    <definedName name="_xlnm.Print_Area" localSheetId="2">'zad.zlec.dochodów'!$A$1:$G$31</definedName>
    <definedName name="_xlnm.Print_Area" localSheetId="1">'zad.zlec.wydatków'!$A$1:$G$17</definedName>
  </definedNames>
  <calcPr fullCalcOnLoad="1"/>
</workbook>
</file>

<file path=xl/sharedStrings.xml><?xml version="1.0" encoding="utf-8"?>
<sst xmlns="http://schemas.openxmlformats.org/spreadsheetml/2006/main" count="210" uniqueCount="109">
  <si>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</si>
  <si>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</si>
  <si>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</si>
  <si>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</si>
  <si>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</si>
  <si>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</si>
  <si>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</si>
  <si>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</si>
  <si>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</si>
  <si>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</si>
  <si>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</si>
  <si>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Załącznik Nr 1</t>
  </si>
  <si>
    <t>Przewodniczący Rady Miejskiej</t>
  </si>
  <si>
    <t>Zakup usług pozostałych</t>
  </si>
  <si>
    <t>4300</t>
  </si>
  <si>
    <t>6050</t>
  </si>
  <si>
    <t>Wydatki inwestycyjne jednostek budżetowych</t>
  </si>
  <si>
    <t>Tomasz Cyganek</t>
  </si>
  <si>
    <t xml:space="preserve">Zmiany w planie dochodów budżetowych na 2007  rok </t>
  </si>
  <si>
    <t>DZIAŁ 600</t>
  </si>
  <si>
    <t>60016</t>
  </si>
  <si>
    <t>TRANSPORT I ŁĄCZNOŚĆ</t>
  </si>
  <si>
    <t>DZIAŁ 750</t>
  </si>
  <si>
    <t>ADMINISTRACJA PUBLICZNA</t>
  </si>
  <si>
    <t>Zmiany w planie wydatków  budżetowych na 2007 rok</t>
  </si>
  <si>
    <t>Urzędy gmin(miast i miast na prawach powiatu)</t>
  </si>
  <si>
    <t>DZIAŁ 801</t>
  </si>
  <si>
    <t>OŚWIATA I WYCHOWANIE</t>
  </si>
  <si>
    <t>4270</t>
  </si>
  <si>
    <t>Zakup usług remontowych</t>
  </si>
  <si>
    <t>80104</t>
  </si>
  <si>
    <t>Przedszkola</t>
  </si>
  <si>
    <t>4010</t>
  </si>
  <si>
    <t>Pozostała działalność</t>
  </si>
  <si>
    <t>DZIAŁ 900</t>
  </si>
  <si>
    <t>GOSPODARKA KOMUNALNA I OCHRONA ŚRODOWISKA</t>
  </si>
  <si>
    <t>75023</t>
  </si>
  <si>
    <t>0920</t>
  </si>
  <si>
    <t xml:space="preserve">Pozostałe odsetki </t>
  </si>
  <si>
    <t>90095</t>
  </si>
  <si>
    <t>80101</t>
  </si>
  <si>
    <t>Szkoły podstawowe</t>
  </si>
  <si>
    <t>4210</t>
  </si>
  <si>
    <t>Zakup materiałów  i wyposażenia</t>
  </si>
  <si>
    <t>Drogi publiczne gminne</t>
  </si>
  <si>
    <t>Wynagrodzenia osobowe pracowników</t>
  </si>
  <si>
    <t>Urzedy gmin (miast i miast na prawach powiatu)</t>
  </si>
  <si>
    <t>4170</t>
  </si>
  <si>
    <t>4240</t>
  </si>
  <si>
    <t>Wynagrodzenia bezosobowe</t>
  </si>
  <si>
    <t>Zakup pomocy naukowych, dydaktycznych i książek</t>
  </si>
  <si>
    <t>DZIAŁ 854</t>
  </si>
  <si>
    <t>EDUKACYJNA OPIEKA WYCHOWAWCZA</t>
  </si>
  <si>
    <t>3020</t>
  </si>
  <si>
    <t>Wydatki osobowe nie zaliczane do wynagrodzeń</t>
  </si>
  <si>
    <t>4610</t>
  </si>
  <si>
    <t>Koszty postępowania sądowego i prokuratorskiego</t>
  </si>
  <si>
    <t>do UCHWAŁY RM W SĘPÓLNIE KRAJEŃSKIM</t>
  </si>
  <si>
    <t>do UCHWAŁY  RM W SĘPÓLNIE KRAJEŃSKIM</t>
  </si>
  <si>
    <t>85415</t>
  </si>
  <si>
    <t>Pomoc materialna dla uczniów</t>
  </si>
  <si>
    <t>3260</t>
  </si>
  <si>
    <t>Inne formy pomocy dla uczniów</t>
  </si>
  <si>
    <t>DZIAŁ 010</t>
  </si>
  <si>
    <t>ROLNICTWO I ŁOWIECTWO</t>
  </si>
  <si>
    <t>01095</t>
  </si>
  <si>
    <t>6620</t>
  </si>
  <si>
    <t>6630</t>
  </si>
  <si>
    <t>Dotacje celowe otrzymane z samorządu województwa na inwestycje i zakupy inwestycyjne realizowane na podstawie porozumień(umów) między jednostkami samorządu terytorialnego</t>
  </si>
  <si>
    <t>0690</t>
  </si>
  <si>
    <t>Wpływy z różnych opłat</t>
  </si>
  <si>
    <t>Dotacje celowe otrzymane z powiatu na inwestycje i zakupy inwestycyjne realizowane na podstawie porozumień(umów) między jednostkami samorządu terytorialnego</t>
  </si>
  <si>
    <t>01010</t>
  </si>
  <si>
    <t>Infrastruktura wodociągowa i sanitacyjna wsi</t>
  </si>
  <si>
    <t>DZIAŁ 754</t>
  </si>
  <si>
    <t>BEZPIECZEŃSTWO PUBLICZNE I OCHRONA PRZECIWPOŻAROWA</t>
  </si>
  <si>
    <t>Ochotnicze straże pożarne</t>
  </si>
  <si>
    <t>90001</t>
  </si>
  <si>
    <t>Gospodarka ściekowa i ochrona wód</t>
  </si>
  <si>
    <t>DZIAŁ 926</t>
  </si>
  <si>
    <t>KULTURA FIZYCZNA I SPORT</t>
  </si>
  <si>
    <t>92601</t>
  </si>
  <si>
    <t>Obiekty sportowe</t>
  </si>
  <si>
    <t>80195</t>
  </si>
  <si>
    <t>2030</t>
  </si>
  <si>
    <t>Dotacje celowe otrzymane z budżetu pństwa na realizację własnych zadań bieżących gmin(związków gmin)</t>
  </si>
  <si>
    <t>DZIAŁ 852</t>
  </si>
  <si>
    <t>POMOC SPOŁECZNA</t>
  </si>
  <si>
    <t>85219</t>
  </si>
  <si>
    <t>Ośrodki pomocy społecznej</t>
  </si>
  <si>
    <t>Zmiany w planie wydatków  zadań zleconych na 2007 rok.</t>
  </si>
  <si>
    <t>Załącznik Nr 2 a</t>
  </si>
  <si>
    <t>DZIAŁ 751</t>
  </si>
  <si>
    <t>URZĘDY NACZELNYCH ORGANÓW WŁADZY PAŃSTWOWEJ, KONTROLI I OCHRONY PRAWA ORAZ SĄDOWNICTWA</t>
  </si>
  <si>
    <t>PLAN PO ZAMIANACH</t>
  </si>
  <si>
    <t>Zmiany w planie dochodów  zadań zleconych na 2007 rok.</t>
  </si>
  <si>
    <t>Załącznik Nr 1 a</t>
  </si>
  <si>
    <t>2010</t>
  </si>
  <si>
    <t>Dotacje celowe otrzymane z budżetu państwa na ralizcję zadań bieżących z zakresu administracji rządowej oraz innych zadań zleconych gminom (związkom gmin) ustawami</t>
  </si>
  <si>
    <t>75108</t>
  </si>
  <si>
    <t>Wybory do Sejmu i Senatu</t>
  </si>
  <si>
    <t>Nr XII/81/07 z dnia  27 września 2007 roku</t>
  </si>
  <si>
    <t>Nr  XII/81/07 z dnia 27 września 2007r.</t>
  </si>
  <si>
    <t>Nr XII/81/07 z dnia 27 września 2007r.</t>
  </si>
  <si>
    <t>Nr XII/81/07 z dnia 27 września 2007 r.</t>
  </si>
  <si>
    <t>Podróże służbowe krajowe</t>
  </si>
  <si>
    <t>DZIAŁ751</t>
  </si>
  <si>
    <t>4410</t>
  </si>
  <si>
    <t>Zakup materiałów i wyposażenia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</si>
</sst>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  <numFmt numFmtId="173" formatCode="[$€-2]\ #,##0.00_);[Red]\([$€-2]\ #,##0.00\)"/>
  </numFmts>
  <fonts count="10">
    <font>
      <sz val="10"/>
      <name val="Arial CE"/>
      <family val="0"/>
    </font>
    <font>
      <sz val="14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7" fillId="0" borderId="1" xfId="15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wrapText="1"/>
    </xf>
    <xf numFmtId="4" fontId="8" fillId="0" borderId="1" xfId="15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/>
    </xf>
    <xf numFmtId="49" fontId="7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" fontId="8" fillId="0" borderId="0" xfId="15" applyNumberFormat="1" applyFont="1" applyBorder="1" applyAlignment="1">
      <alignment horizontal="right" vertical="center"/>
    </xf>
    <xf numFmtId="4" fontId="7" fillId="0" borderId="0" xfId="15" applyNumberFormat="1" applyFont="1" applyBorder="1" applyAlignment="1">
      <alignment horizontal="right" vertical="center"/>
    </xf>
    <xf numFmtId="4" fontId="8" fillId="0" borderId="0" xfId="15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15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1" xfId="15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9" fontId="8" fillId="0" borderId="4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15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8" fillId="0" borderId="1" xfId="15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0"/>
  <sheetViews>
    <sheetView zoomScale="90" zoomScaleNormal="90" zoomScaleSheetLayoutView="50" workbookViewId="0" topLeftCell="A1">
      <selection activeCell="C24" sqref="C24"/>
    </sheetView>
  </sheetViews>
  <sheetFormatPr defaultColWidth="9.00390625" defaultRowHeight="12.75"/>
  <cols>
    <col min="1" max="1" width="15.75390625" style="77" customWidth="1"/>
    <col min="2" max="2" width="7.875" style="34" customWidth="1"/>
    <col min="3" max="3" width="56.625" style="34" customWidth="1"/>
    <col min="4" max="4" width="18.00390625" style="93" customWidth="1"/>
    <col min="5" max="5" width="19.375" style="93" customWidth="1"/>
    <col min="6" max="6" width="18.00390625" style="93" customWidth="1"/>
    <col min="7" max="7" width="24.25390625" style="93" customWidth="1"/>
    <col min="8" max="84" width="9.125" style="35" customWidth="1"/>
    <col min="85" max="16384" width="9.125" style="34" customWidth="1"/>
  </cols>
  <sheetData>
    <row r="1" spans="1:7" s="48" customFormat="1" ht="18.75">
      <c r="A1" s="118" t="s">
        <v>18</v>
      </c>
      <c r="B1" s="119"/>
      <c r="C1" s="119"/>
      <c r="D1" s="119"/>
      <c r="E1" s="119"/>
      <c r="F1" s="119"/>
      <c r="G1" s="82"/>
    </row>
    <row r="2" spans="1:7" s="48" customFormat="1" ht="12.75">
      <c r="A2" s="73"/>
      <c r="B2" s="47"/>
      <c r="C2" s="47"/>
      <c r="D2" s="83"/>
      <c r="E2" s="83"/>
      <c r="F2" s="120" t="s">
        <v>11</v>
      </c>
      <c r="G2" s="120"/>
    </row>
    <row r="3" spans="1:7" s="48" customFormat="1" ht="12.75">
      <c r="A3" s="73"/>
      <c r="B3" s="47"/>
      <c r="C3" s="47"/>
      <c r="D3" s="83"/>
      <c r="E3" s="83"/>
      <c r="F3" s="120" t="s">
        <v>58</v>
      </c>
      <c r="G3" s="120"/>
    </row>
    <row r="4" spans="1:7" s="48" customFormat="1" ht="12.75" customHeight="1">
      <c r="A4" s="74"/>
      <c r="B4" s="49"/>
      <c r="C4" s="49"/>
      <c r="D4" s="84"/>
      <c r="E4" s="84"/>
      <c r="F4" s="121" t="s">
        <v>104</v>
      </c>
      <c r="G4" s="121"/>
    </row>
    <row r="5" spans="1:7" s="50" customFormat="1" ht="28.5" customHeight="1">
      <c r="A5" s="18" t="s">
        <v>0</v>
      </c>
      <c r="B5" s="42" t="s">
        <v>7</v>
      </c>
      <c r="C5" s="42" t="s">
        <v>1</v>
      </c>
      <c r="D5" s="18" t="s">
        <v>2</v>
      </c>
      <c r="E5" s="18" t="s">
        <v>3</v>
      </c>
      <c r="F5" s="18" t="s">
        <v>4</v>
      </c>
      <c r="G5" s="18" t="s">
        <v>5</v>
      </c>
    </row>
    <row r="6" spans="1:7" s="53" customFormat="1" ht="12.75">
      <c r="A6" s="75">
        <v>1</v>
      </c>
      <c r="B6" s="51">
        <v>2</v>
      </c>
      <c r="C6" s="52">
        <v>3</v>
      </c>
      <c r="D6" s="94">
        <v>4</v>
      </c>
      <c r="E6" s="94">
        <v>5</v>
      </c>
      <c r="F6" s="95">
        <v>6</v>
      </c>
      <c r="G6" s="75">
        <v>7</v>
      </c>
    </row>
    <row r="7" spans="1:84" s="17" customFormat="1" ht="12.75">
      <c r="A7" s="76" t="s">
        <v>63</v>
      </c>
      <c r="B7" s="13"/>
      <c r="C7" s="14" t="s">
        <v>64</v>
      </c>
      <c r="D7" s="87">
        <v>402550.4</v>
      </c>
      <c r="E7" s="85">
        <f>E8</f>
        <v>13420</v>
      </c>
      <c r="F7" s="85">
        <f>F8</f>
        <v>0</v>
      </c>
      <c r="G7" s="85">
        <f aca="true" t="shared" si="0" ref="G7:G29">D7+E7-F7</f>
        <v>415970.4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s="33" customFormat="1" ht="12.75">
      <c r="A8" s="18" t="s">
        <v>65</v>
      </c>
      <c r="B8" s="19"/>
      <c r="C8" s="20" t="s">
        <v>33</v>
      </c>
      <c r="D8" s="37">
        <v>196490</v>
      </c>
      <c r="E8" s="85">
        <f>E9</f>
        <v>13420</v>
      </c>
      <c r="F8" s="85">
        <f>SUM(F9:F9)</f>
        <v>0</v>
      </c>
      <c r="G8" s="85">
        <f t="shared" si="0"/>
        <v>209910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28" customFormat="1" ht="39" customHeight="1">
      <c r="A9" s="21"/>
      <c r="B9" s="38" t="s">
        <v>67</v>
      </c>
      <c r="C9" s="39" t="s">
        <v>68</v>
      </c>
      <c r="D9" s="40">
        <v>0</v>
      </c>
      <c r="E9" s="88">
        <v>13420</v>
      </c>
      <c r="F9" s="88">
        <v>0</v>
      </c>
      <c r="G9" s="88">
        <f t="shared" si="0"/>
        <v>13420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</row>
    <row r="10" spans="1:84" s="71" customFormat="1" ht="12.75">
      <c r="A10" s="41" t="s">
        <v>22</v>
      </c>
      <c r="B10" s="60"/>
      <c r="C10" s="63" t="s">
        <v>23</v>
      </c>
      <c r="D10" s="25">
        <v>201534.2</v>
      </c>
      <c r="E10" s="86">
        <f>E11</f>
        <v>12000</v>
      </c>
      <c r="F10" s="86">
        <f>F11</f>
        <v>0</v>
      </c>
      <c r="G10" s="85">
        <f t="shared" si="0"/>
        <v>213534.2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</row>
    <row r="11" spans="1:84" s="28" customFormat="1" ht="12.75">
      <c r="A11" s="41" t="s">
        <v>36</v>
      </c>
      <c r="B11" s="60"/>
      <c r="C11" s="61" t="s">
        <v>46</v>
      </c>
      <c r="D11" s="25">
        <v>80259.2</v>
      </c>
      <c r="E11" s="86">
        <f>SUM(E12:E13)</f>
        <v>12000</v>
      </c>
      <c r="F11" s="86">
        <f>SUM(F12:F13)</f>
        <v>0</v>
      </c>
      <c r="G11" s="85">
        <f t="shared" si="0"/>
        <v>92259.2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</row>
    <row r="12" spans="1:84" s="28" customFormat="1" ht="12.75">
      <c r="A12" s="21"/>
      <c r="B12" s="38" t="s">
        <v>69</v>
      </c>
      <c r="C12" s="39" t="s">
        <v>70</v>
      </c>
      <c r="D12" s="40">
        <v>15700</v>
      </c>
      <c r="E12" s="88">
        <v>2000</v>
      </c>
      <c r="F12" s="88">
        <v>0</v>
      </c>
      <c r="G12" s="88">
        <f t="shared" si="0"/>
        <v>17700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</row>
    <row r="13" spans="1:84" s="28" customFormat="1" ht="12.75">
      <c r="A13" s="21"/>
      <c r="B13" s="38" t="s">
        <v>37</v>
      </c>
      <c r="C13" s="39" t="s">
        <v>38</v>
      </c>
      <c r="D13" s="40">
        <v>38000</v>
      </c>
      <c r="E13" s="88">
        <v>10000</v>
      </c>
      <c r="F13" s="88">
        <v>0</v>
      </c>
      <c r="G13" s="88">
        <f t="shared" si="0"/>
        <v>48000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</row>
    <row r="14" spans="1:24" s="101" customFormat="1" ht="25.5">
      <c r="A14" s="65" t="s">
        <v>92</v>
      </c>
      <c r="B14" s="65"/>
      <c r="C14" s="63" t="s">
        <v>93</v>
      </c>
      <c r="D14" s="66">
        <v>3281</v>
      </c>
      <c r="E14" s="66">
        <f>E15</f>
        <v>3807</v>
      </c>
      <c r="F14" s="66">
        <v>0</v>
      </c>
      <c r="G14" s="112">
        <f t="shared" si="0"/>
        <v>7088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W14" s="5"/>
      <c r="X14" s="5"/>
    </row>
    <row r="15" spans="1:84" s="28" customFormat="1" ht="12.75">
      <c r="A15" s="41" t="s">
        <v>99</v>
      </c>
      <c r="B15" s="60"/>
      <c r="C15" s="61" t="s">
        <v>100</v>
      </c>
      <c r="D15" s="25">
        <v>0</v>
      </c>
      <c r="E15" s="26">
        <f>E16</f>
        <v>3807</v>
      </c>
      <c r="F15" s="26">
        <v>0</v>
      </c>
      <c r="G15" s="26">
        <f t="shared" si="0"/>
        <v>3807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</row>
    <row r="16" spans="1:84" s="28" customFormat="1" ht="38.25">
      <c r="A16" s="21"/>
      <c r="B16" s="38" t="s">
        <v>97</v>
      </c>
      <c r="C16" s="39" t="s">
        <v>98</v>
      </c>
      <c r="D16" s="40">
        <v>0</v>
      </c>
      <c r="E16" s="22">
        <v>3807</v>
      </c>
      <c r="F16" s="22">
        <v>0</v>
      </c>
      <c r="G16" s="22">
        <f t="shared" si="0"/>
        <v>3807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</row>
    <row r="17" spans="1:84" s="71" customFormat="1" ht="12.75">
      <c r="A17" s="41" t="s">
        <v>26</v>
      </c>
      <c r="B17" s="60"/>
      <c r="C17" s="63" t="s">
        <v>27</v>
      </c>
      <c r="D17" s="25">
        <v>344688</v>
      </c>
      <c r="E17" s="86">
        <f>E18</f>
        <v>40000</v>
      </c>
      <c r="F17" s="86">
        <f>F18</f>
        <v>0</v>
      </c>
      <c r="G17" s="85">
        <f aca="true" t="shared" si="1" ref="G17:G22">D17+E17-F17</f>
        <v>384688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</row>
    <row r="18" spans="1:84" s="28" customFormat="1" ht="12.75">
      <c r="A18" s="41" t="s">
        <v>83</v>
      </c>
      <c r="B18" s="60"/>
      <c r="C18" s="61" t="s">
        <v>33</v>
      </c>
      <c r="D18" s="25">
        <v>40000</v>
      </c>
      <c r="E18" s="86">
        <f>SUM(E19:E19)</f>
        <v>40000</v>
      </c>
      <c r="F18" s="86">
        <f>SUM(F19:F19)</f>
        <v>0</v>
      </c>
      <c r="G18" s="85">
        <f t="shared" si="1"/>
        <v>80000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</row>
    <row r="19" spans="1:84" s="28" customFormat="1" ht="25.5">
      <c r="A19" s="21"/>
      <c r="B19" s="38" t="s">
        <v>84</v>
      </c>
      <c r="C19" s="39" t="s">
        <v>85</v>
      </c>
      <c r="D19" s="40">
        <v>40000</v>
      </c>
      <c r="E19" s="88">
        <v>40000</v>
      </c>
      <c r="F19" s="88">
        <v>0</v>
      </c>
      <c r="G19" s="88">
        <f t="shared" si="1"/>
        <v>80000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</row>
    <row r="20" spans="1:84" s="71" customFormat="1" ht="12.75">
      <c r="A20" s="41" t="s">
        <v>86</v>
      </c>
      <c r="B20" s="60"/>
      <c r="C20" s="63" t="s">
        <v>87</v>
      </c>
      <c r="D20" s="25">
        <v>7406812</v>
      </c>
      <c r="E20" s="86">
        <f>E21</f>
        <v>12170</v>
      </c>
      <c r="F20" s="86">
        <f>F21</f>
        <v>0</v>
      </c>
      <c r="G20" s="85">
        <f t="shared" si="1"/>
        <v>7418982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28" customFormat="1" ht="12.75">
      <c r="A21" s="41" t="s">
        <v>88</v>
      </c>
      <c r="B21" s="60"/>
      <c r="C21" s="61" t="s">
        <v>89</v>
      </c>
      <c r="D21" s="25">
        <v>313130</v>
      </c>
      <c r="E21" s="86">
        <f>SUM(E22:E22)</f>
        <v>12170</v>
      </c>
      <c r="F21" s="86">
        <f>SUM(F22:F22)</f>
        <v>0</v>
      </c>
      <c r="G21" s="85">
        <f t="shared" si="1"/>
        <v>325300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</row>
    <row r="22" spans="1:84" s="28" customFormat="1" ht="25.5">
      <c r="A22" s="21"/>
      <c r="B22" s="38" t="s">
        <v>84</v>
      </c>
      <c r="C22" s="39" t="s">
        <v>85</v>
      </c>
      <c r="D22" s="40">
        <v>271330</v>
      </c>
      <c r="E22" s="88">
        <v>12170</v>
      </c>
      <c r="F22" s="88">
        <v>0</v>
      </c>
      <c r="G22" s="88">
        <f t="shared" si="1"/>
        <v>283500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</row>
    <row r="23" spans="1:84" s="71" customFormat="1" ht="12.75">
      <c r="A23" s="41" t="s">
        <v>51</v>
      </c>
      <c r="B23" s="60"/>
      <c r="C23" s="63" t="s">
        <v>52</v>
      </c>
      <c r="D23" s="25">
        <v>329158</v>
      </c>
      <c r="E23" s="86">
        <f>E24</f>
        <v>14940</v>
      </c>
      <c r="F23" s="86">
        <f>F24</f>
        <v>0</v>
      </c>
      <c r="G23" s="85">
        <f>D23+E23-F23</f>
        <v>344098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</row>
    <row r="24" spans="1:84" s="28" customFormat="1" ht="12.75">
      <c r="A24" s="41" t="s">
        <v>59</v>
      </c>
      <c r="B24" s="60"/>
      <c r="C24" s="61" t="s">
        <v>60</v>
      </c>
      <c r="D24" s="25">
        <v>329158</v>
      </c>
      <c r="E24" s="86">
        <f>SUM(E25:E25)</f>
        <v>14940</v>
      </c>
      <c r="F24" s="86">
        <f>SUM(F25:F25)</f>
        <v>0</v>
      </c>
      <c r="G24" s="85">
        <f>D24+E24-F24</f>
        <v>344098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</row>
    <row r="25" spans="1:84" s="28" customFormat="1" ht="25.5">
      <c r="A25" s="21"/>
      <c r="B25" s="38" t="s">
        <v>84</v>
      </c>
      <c r="C25" s="39" t="s">
        <v>85</v>
      </c>
      <c r="D25" s="40">
        <v>329158</v>
      </c>
      <c r="E25" s="88">
        <v>14940</v>
      </c>
      <c r="F25" s="88">
        <v>0</v>
      </c>
      <c r="G25" s="88">
        <f>D25+E25-F25</f>
        <v>344098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</row>
    <row r="26" spans="1:84" s="17" customFormat="1" ht="12.75">
      <c r="A26" s="76" t="s">
        <v>34</v>
      </c>
      <c r="B26" s="13"/>
      <c r="C26" s="14" t="s">
        <v>35</v>
      </c>
      <c r="D26" s="87">
        <v>159486.12</v>
      </c>
      <c r="E26" s="85">
        <f>E27</f>
        <v>49735.12</v>
      </c>
      <c r="F26" s="85">
        <f>F27</f>
        <v>0</v>
      </c>
      <c r="G26" s="86">
        <f t="shared" si="0"/>
        <v>209221.24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s="17" customFormat="1" ht="12.75">
      <c r="A27" s="76" t="s">
        <v>39</v>
      </c>
      <c r="B27" s="13"/>
      <c r="C27" s="14" t="s">
        <v>33</v>
      </c>
      <c r="D27" s="87">
        <v>0</v>
      </c>
      <c r="E27" s="85">
        <f>E28</f>
        <v>49735.12</v>
      </c>
      <c r="F27" s="85">
        <f>F28</f>
        <v>0</v>
      </c>
      <c r="G27" s="86">
        <f t="shared" si="0"/>
        <v>49735.12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s="17" customFormat="1" ht="38.25">
      <c r="A28" s="76"/>
      <c r="B28" s="72" t="s">
        <v>66</v>
      </c>
      <c r="C28" s="23" t="s">
        <v>71</v>
      </c>
      <c r="D28" s="89">
        <v>0</v>
      </c>
      <c r="E28" s="88">
        <v>49735.12</v>
      </c>
      <c r="F28" s="88">
        <v>0</v>
      </c>
      <c r="G28" s="88">
        <f t="shared" si="0"/>
        <v>49735.12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1:84" ht="20.25" customHeight="1">
      <c r="A29" s="18"/>
      <c r="B29" s="43"/>
      <c r="C29" s="42" t="s">
        <v>6</v>
      </c>
      <c r="D29" s="85">
        <v>31937000.65</v>
      </c>
      <c r="E29" s="85">
        <f>E7+E10+E26+E20+E17+E14+E23</f>
        <v>146072.12</v>
      </c>
      <c r="F29" s="85">
        <f>F7+F10+F26</f>
        <v>0</v>
      </c>
      <c r="G29" s="85">
        <f t="shared" si="0"/>
        <v>32083072.77</v>
      </c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</row>
    <row r="30" spans="1:84" s="28" customFormat="1" ht="21" customHeight="1">
      <c r="A30" s="54"/>
      <c r="B30" s="54"/>
      <c r="C30" s="55"/>
      <c r="D30" s="78"/>
      <c r="E30" s="116" t="s">
        <v>12</v>
      </c>
      <c r="F30" s="116"/>
      <c r="G30" s="90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</row>
    <row r="31" spans="1:84" s="28" customFormat="1" ht="33.75" customHeight="1">
      <c r="A31" s="54"/>
      <c r="B31" s="54"/>
      <c r="C31" s="55"/>
      <c r="D31" s="78"/>
      <c r="E31" s="117" t="s">
        <v>17</v>
      </c>
      <c r="F31" s="117"/>
      <c r="G31" s="90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</row>
    <row r="33" spans="1:84" s="33" customFormat="1" ht="24" customHeight="1">
      <c r="A33" s="29"/>
      <c r="B33" s="30"/>
      <c r="C33" s="56"/>
      <c r="D33" s="79"/>
      <c r="E33" s="91"/>
      <c r="F33" s="91"/>
      <c r="G33" s="9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</row>
    <row r="34" spans="1:84" s="33" customFormat="1" ht="12.75">
      <c r="A34" s="29"/>
      <c r="B34" s="30"/>
      <c r="C34" s="44"/>
      <c r="D34" s="80"/>
      <c r="E34" s="81"/>
      <c r="F34" s="81"/>
      <c r="G34" s="9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</row>
    <row r="35" spans="1:84" s="59" customFormat="1" ht="28.5" customHeight="1">
      <c r="A35" s="29"/>
      <c r="B35" s="58"/>
      <c r="C35" s="57"/>
      <c r="D35" s="91"/>
      <c r="E35" s="91"/>
      <c r="F35" s="91"/>
      <c r="G35" s="91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</row>
    <row r="36" spans="2:7" ht="12.75">
      <c r="B36" s="35"/>
      <c r="C36" s="35"/>
      <c r="D36" s="90"/>
      <c r="E36" s="90"/>
      <c r="F36" s="90"/>
      <c r="G36" s="90"/>
    </row>
    <row r="37" spans="1:84" s="33" customFormat="1" ht="12.75">
      <c r="A37" s="29"/>
      <c r="B37" s="30"/>
      <c r="C37" s="44"/>
      <c r="D37" s="80"/>
      <c r="E37" s="90"/>
      <c r="F37" s="90"/>
      <c r="G37" s="90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</row>
    <row r="38" spans="2:7" ht="12.75">
      <c r="B38" s="35"/>
      <c r="C38" s="35"/>
      <c r="D38" s="90"/>
      <c r="E38" s="90"/>
      <c r="F38" s="90"/>
      <c r="G38" s="90"/>
    </row>
    <row r="39" spans="2:7" ht="20.25" customHeight="1">
      <c r="B39" s="35"/>
      <c r="C39" s="35"/>
      <c r="D39" s="90"/>
      <c r="E39" s="90"/>
      <c r="F39" s="90"/>
      <c r="G39" s="90"/>
    </row>
    <row r="40" spans="2:7" ht="15" customHeight="1">
      <c r="B40" s="35"/>
      <c r="C40" s="35"/>
      <c r="D40" s="90"/>
      <c r="E40" s="81"/>
      <c r="F40" s="81"/>
      <c r="G40" s="92"/>
    </row>
  </sheetData>
  <mergeCells count="6">
    <mergeCell ref="E30:F30"/>
    <mergeCell ref="E31:F31"/>
    <mergeCell ref="A1:F1"/>
    <mergeCell ref="F2:G2"/>
    <mergeCell ref="F3:G3"/>
    <mergeCell ref="F4:G4"/>
  </mergeCells>
  <printOptions horizontalCentered="1"/>
  <pageMargins left="0.58" right="0.39" top="0.58" bottom="0.37" header="0.3" footer="0.37"/>
  <pageSetup horizontalDpi="600" verticalDpi="600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8"/>
  <sheetViews>
    <sheetView workbookViewId="0" topLeftCell="A1">
      <selection activeCell="D3" sqref="D3"/>
    </sheetView>
  </sheetViews>
  <sheetFormatPr defaultColWidth="9.00390625" defaultRowHeight="12.75"/>
  <cols>
    <col min="1" max="1" width="12.125" style="100" customWidth="1"/>
    <col min="2" max="2" width="6.75390625" style="100" customWidth="1"/>
    <col min="3" max="3" width="38.75390625" style="101" customWidth="1"/>
    <col min="4" max="4" width="14.25390625" style="101" bestFit="1" customWidth="1"/>
    <col min="5" max="5" width="15.375" style="101" customWidth="1"/>
    <col min="6" max="6" width="18.875" style="101" customWidth="1"/>
    <col min="7" max="7" width="23.00390625" style="101" customWidth="1"/>
    <col min="8" max="21" width="9.125" style="100" hidden="1" customWidth="1"/>
    <col min="22" max="16384" width="9.125" style="101" customWidth="1"/>
  </cols>
  <sheetData>
    <row r="1" spans="1:7" ht="21.75" customHeight="1">
      <c r="A1" s="122" t="s">
        <v>90</v>
      </c>
      <c r="B1" s="123"/>
      <c r="C1" s="123"/>
      <c r="D1" s="123"/>
      <c r="E1" s="123"/>
      <c r="F1" s="123"/>
      <c r="G1" s="1" t="s">
        <v>8</v>
      </c>
    </row>
    <row r="2" spans="1:7" ht="12.75">
      <c r="A2" s="3"/>
      <c r="B2" s="3"/>
      <c r="C2" s="1"/>
      <c r="D2" s="1"/>
      <c r="E2" s="1"/>
      <c r="F2" s="124" t="s">
        <v>91</v>
      </c>
      <c r="G2" s="124"/>
    </row>
    <row r="3" spans="1:7" ht="12.75">
      <c r="A3" s="5"/>
      <c r="B3" s="5"/>
      <c r="C3" s="2"/>
      <c r="D3" s="2"/>
      <c r="E3" s="2"/>
      <c r="F3" s="125" t="s">
        <v>57</v>
      </c>
      <c r="G3" s="125"/>
    </row>
    <row r="4" spans="1:7" ht="12.75">
      <c r="A4" s="5"/>
      <c r="B4" s="5"/>
      <c r="C4" s="2"/>
      <c r="D4" s="2"/>
      <c r="E4" s="2"/>
      <c r="F4" s="126" t="s">
        <v>103</v>
      </c>
      <c r="G4" s="126"/>
    </row>
    <row r="5" spans="1:24" ht="25.5" customHeight="1">
      <c r="A5" s="10" t="s">
        <v>0</v>
      </c>
      <c r="B5" s="10" t="s">
        <v>7</v>
      </c>
      <c r="C5" s="102" t="s">
        <v>1</v>
      </c>
      <c r="D5" s="103" t="s">
        <v>2</v>
      </c>
      <c r="E5" s="10" t="s">
        <v>3</v>
      </c>
      <c r="F5" s="104" t="s">
        <v>4</v>
      </c>
      <c r="G5" s="11" t="s">
        <v>10</v>
      </c>
      <c r="V5" s="105"/>
      <c r="W5" s="128"/>
      <c r="X5" s="128"/>
    </row>
    <row r="6" spans="1:24" ht="13.5" customHeight="1">
      <c r="A6" s="7">
        <v>1</v>
      </c>
      <c r="B6" s="7">
        <v>2</v>
      </c>
      <c r="C6" s="106">
        <v>3</v>
      </c>
      <c r="D6" s="7">
        <v>4</v>
      </c>
      <c r="E6" s="7">
        <v>5</v>
      </c>
      <c r="F6" s="7">
        <v>6</v>
      </c>
      <c r="G6" s="4">
        <v>7</v>
      </c>
      <c r="W6" s="125"/>
      <c r="X6" s="125"/>
    </row>
    <row r="7" spans="1:24" ht="40.5" customHeight="1">
      <c r="A7" s="64" t="s">
        <v>92</v>
      </c>
      <c r="B7" s="65"/>
      <c r="C7" s="24" t="s">
        <v>93</v>
      </c>
      <c r="D7" s="66">
        <v>3281</v>
      </c>
      <c r="E7" s="66">
        <f>E8</f>
        <v>3807</v>
      </c>
      <c r="F7" s="66">
        <f>F8</f>
        <v>0</v>
      </c>
      <c r="G7" s="112">
        <f aca="true" t="shared" si="0" ref="G7:G13">D7+E7-F7</f>
        <v>7088</v>
      </c>
      <c r="W7" s="5"/>
      <c r="X7" s="5"/>
    </row>
    <row r="8" spans="1:84" s="28" customFormat="1" ht="12.75">
      <c r="A8" s="41" t="s">
        <v>99</v>
      </c>
      <c r="B8" s="60"/>
      <c r="C8" s="61" t="s">
        <v>100</v>
      </c>
      <c r="D8" s="25">
        <v>0</v>
      </c>
      <c r="E8" s="26">
        <f>SUM(E9:E12)</f>
        <v>3807</v>
      </c>
      <c r="F8" s="26">
        <f>SUM(F9:F12)</f>
        <v>0</v>
      </c>
      <c r="G8" s="26">
        <f t="shared" si="0"/>
        <v>3807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</row>
    <row r="9" spans="1:24" ht="12.75">
      <c r="A9" s="7"/>
      <c r="B9" s="7">
        <v>4170</v>
      </c>
      <c r="C9" s="107" t="s">
        <v>49</v>
      </c>
      <c r="D9" s="68">
        <v>0</v>
      </c>
      <c r="E9" s="68">
        <v>1627</v>
      </c>
      <c r="F9" s="68">
        <v>0</v>
      </c>
      <c r="G9" s="69">
        <f t="shared" si="0"/>
        <v>1627</v>
      </c>
      <c r="W9" s="5"/>
      <c r="X9" s="5"/>
    </row>
    <row r="10" spans="1:24" s="9" customFormat="1" ht="12.75">
      <c r="A10" s="7"/>
      <c r="B10" s="7">
        <v>4210</v>
      </c>
      <c r="C10" s="107" t="s">
        <v>108</v>
      </c>
      <c r="D10" s="68">
        <v>0</v>
      </c>
      <c r="E10" s="68">
        <v>1600</v>
      </c>
      <c r="F10" s="68">
        <v>0</v>
      </c>
      <c r="G10" s="113">
        <f t="shared" si="0"/>
        <v>1600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4"/>
      <c r="W10" s="5"/>
      <c r="X10" s="5"/>
    </row>
    <row r="11" spans="1:21" s="17" customFormat="1" ht="12.75">
      <c r="A11" s="13"/>
      <c r="B11" s="13">
        <v>4300</v>
      </c>
      <c r="C11" s="107" t="s">
        <v>13</v>
      </c>
      <c r="D11" s="114">
        <v>0</v>
      </c>
      <c r="E11" s="40">
        <v>80</v>
      </c>
      <c r="F11" s="68">
        <v>0</v>
      </c>
      <c r="G11" s="113">
        <f t="shared" si="0"/>
        <v>80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12.75">
      <c r="A12" s="13"/>
      <c r="B12" s="13">
        <v>4410</v>
      </c>
      <c r="C12" s="107" t="s">
        <v>105</v>
      </c>
      <c r="D12" s="114">
        <v>0</v>
      </c>
      <c r="E12" s="40">
        <v>500</v>
      </c>
      <c r="F12" s="68">
        <v>0</v>
      </c>
      <c r="G12" s="113">
        <f>D12+E12-F12</f>
        <v>500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28" customFormat="1" ht="12.75">
      <c r="A13" s="18"/>
      <c r="B13" s="19"/>
      <c r="C13" s="24" t="s">
        <v>94</v>
      </c>
      <c r="D13" s="25">
        <v>6219814</v>
      </c>
      <c r="E13" s="26">
        <f>E7</f>
        <v>3807</v>
      </c>
      <c r="F13" s="26">
        <f>F7</f>
        <v>0</v>
      </c>
      <c r="G13" s="15">
        <f t="shared" si="0"/>
        <v>6223621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s="28" customFormat="1" ht="12.75">
      <c r="A14" s="29"/>
      <c r="B14" s="30"/>
      <c r="C14" s="108"/>
      <c r="D14" s="109"/>
      <c r="E14" s="110"/>
      <c r="F14" s="110"/>
      <c r="G14" s="111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84" s="28" customFormat="1" ht="12.75">
      <c r="A15" s="29"/>
      <c r="B15" s="30"/>
      <c r="D15" s="31"/>
      <c r="E15" s="127" t="s">
        <v>12</v>
      </c>
      <c r="F15" s="127"/>
      <c r="G15" s="127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</row>
    <row r="16" spans="3:7" ht="12.75">
      <c r="C16" s="100"/>
      <c r="D16" s="100"/>
      <c r="E16" s="127"/>
      <c r="F16" s="127"/>
      <c r="G16" s="127"/>
    </row>
    <row r="17" spans="3:7" ht="12.75">
      <c r="C17" s="100"/>
      <c r="D17" s="100"/>
      <c r="E17" s="127" t="s">
        <v>17</v>
      </c>
      <c r="F17" s="127"/>
      <c r="G17" s="127"/>
    </row>
    <row r="18" ht="12.75">
      <c r="C18" s="100"/>
    </row>
  </sheetData>
  <mergeCells count="9">
    <mergeCell ref="E17:G17"/>
    <mergeCell ref="W5:X5"/>
    <mergeCell ref="W6:X6"/>
    <mergeCell ref="E15:G15"/>
    <mergeCell ref="E16:G16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5"/>
  <sheetViews>
    <sheetView workbookViewId="0" topLeftCell="A1">
      <selection activeCell="E4" sqref="E4"/>
    </sheetView>
  </sheetViews>
  <sheetFormatPr defaultColWidth="9.00390625" defaultRowHeight="12.75"/>
  <cols>
    <col min="1" max="1" width="12.125" style="100" customWidth="1"/>
    <col min="2" max="2" width="6.75390625" style="100" customWidth="1"/>
    <col min="3" max="3" width="38.75390625" style="101" customWidth="1"/>
    <col min="4" max="4" width="14.25390625" style="101" bestFit="1" customWidth="1"/>
    <col min="5" max="5" width="15.375" style="101" customWidth="1"/>
    <col min="6" max="6" width="18.875" style="101" customWidth="1"/>
    <col min="7" max="7" width="23.00390625" style="101" customWidth="1"/>
    <col min="8" max="21" width="9.125" style="100" hidden="1" customWidth="1"/>
    <col min="22" max="16384" width="9.125" style="101" customWidth="1"/>
  </cols>
  <sheetData>
    <row r="1" spans="1:7" ht="21.75" customHeight="1">
      <c r="A1" s="122" t="s">
        <v>95</v>
      </c>
      <c r="B1" s="123"/>
      <c r="C1" s="123"/>
      <c r="D1" s="123"/>
      <c r="E1" s="123"/>
      <c r="F1" s="123"/>
      <c r="G1" s="1" t="s">
        <v>8</v>
      </c>
    </row>
    <row r="2" spans="1:7" ht="12.75">
      <c r="A2" s="3"/>
      <c r="B2" s="3"/>
      <c r="C2" s="1"/>
      <c r="D2" s="1"/>
      <c r="E2" s="1"/>
      <c r="F2" s="124" t="s">
        <v>96</v>
      </c>
      <c r="G2" s="124"/>
    </row>
    <row r="3" spans="1:7" ht="12.75">
      <c r="A3" s="5"/>
      <c r="B3" s="5"/>
      <c r="C3" s="2"/>
      <c r="D3" s="2"/>
      <c r="E3" s="2"/>
      <c r="F3" s="125" t="s">
        <v>57</v>
      </c>
      <c r="G3" s="125"/>
    </row>
    <row r="4" spans="1:7" ht="12.75">
      <c r="A4" s="5"/>
      <c r="B4" s="5"/>
      <c r="C4" s="2"/>
      <c r="D4" s="2"/>
      <c r="E4" s="2"/>
      <c r="F4" s="126" t="s">
        <v>102</v>
      </c>
      <c r="G4" s="126"/>
    </row>
    <row r="5" spans="1:24" ht="25.5" customHeight="1">
      <c r="A5" s="10" t="s">
        <v>0</v>
      </c>
      <c r="B5" s="10" t="s">
        <v>7</v>
      </c>
      <c r="C5" s="102" t="s">
        <v>1</v>
      </c>
      <c r="D5" s="103" t="s">
        <v>2</v>
      </c>
      <c r="E5" s="10" t="s">
        <v>3</v>
      </c>
      <c r="F5" s="104" t="s">
        <v>4</v>
      </c>
      <c r="G5" s="11" t="s">
        <v>10</v>
      </c>
      <c r="V5" s="105"/>
      <c r="W5" s="128"/>
      <c r="X5" s="128"/>
    </row>
    <row r="6" spans="1:24" ht="13.5" customHeight="1">
      <c r="A6" s="7">
        <v>1</v>
      </c>
      <c r="B6" s="7">
        <v>2</v>
      </c>
      <c r="C6" s="106">
        <v>3</v>
      </c>
      <c r="D6" s="7">
        <v>4</v>
      </c>
      <c r="E6" s="7">
        <v>5</v>
      </c>
      <c r="F6" s="7">
        <v>6</v>
      </c>
      <c r="G6" s="4">
        <v>7</v>
      </c>
      <c r="W6" s="125"/>
      <c r="X6" s="125"/>
    </row>
    <row r="7" spans="1:24" ht="51">
      <c r="A7" s="65" t="s">
        <v>92</v>
      </c>
      <c r="B7" s="65"/>
      <c r="C7" s="63" t="s">
        <v>93</v>
      </c>
      <c r="D7" s="66">
        <v>3281</v>
      </c>
      <c r="E7" s="66">
        <f>E8</f>
        <v>3807</v>
      </c>
      <c r="F7" s="66">
        <v>0</v>
      </c>
      <c r="G7" s="112">
        <f>D7+E7-F7</f>
        <v>7088</v>
      </c>
      <c r="W7" s="5"/>
      <c r="X7" s="5"/>
    </row>
    <row r="8" spans="1:84" s="28" customFormat="1" ht="12.75">
      <c r="A8" s="41" t="s">
        <v>99</v>
      </c>
      <c r="B8" s="60"/>
      <c r="C8" s="61" t="s">
        <v>100</v>
      </c>
      <c r="D8" s="25">
        <v>0</v>
      </c>
      <c r="E8" s="26">
        <f>E9</f>
        <v>3807</v>
      </c>
      <c r="F8" s="26">
        <v>0</v>
      </c>
      <c r="G8" s="26">
        <f>D8+E8-F8</f>
        <v>3807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</row>
    <row r="9" spans="1:84" s="28" customFormat="1" ht="51">
      <c r="A9" s="21"/>
      <c r="B9" s="38" t="s">
        <v>97</v>
      </c>
      <c r="C9" s="39" t="s">
        <v>98</v>
      </c>
      <c r="D9" s="40">
        <v>0</v>
      </c>
      <c r="E9" s="22">
        <v>3807</v>
      </c>
      <c r="F9" s="22">
        <v>0</v>
      </c>
      <c r="G9" s="22">
        <f>D9+E9-F9</f>
        <v>3807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</row>
    <row r="10" spans="1:21" s="28" customFormat="1" ht="17.25" customHeight="1">
      <c r="A10" s="18"/>
      <c r="B10" s="19"/>
      <c r="C10" s="24" t="s">
        <v>94</v>
      </c>
      <c r="D10" s="25">
        <v>6219814</v>
      </c>
      <c r="E10" s="26">
        <f>E8</f>
        <v>3807</v>
      </c>
      <c r="F10" s="26">
        <f>F8</f>
        <v>0</v>
      </c>
      <c r="G10" s="15">
        <f>D10+E10-F10</f>
        <v>6223621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28" customFormat="1" ht="9.75" customHeight="1">
      <c r="A11" s="29"/>
      <c r="B11" s="30"/>
      <c r="C11" s="108"/>
      <c r="D11" s="109"/>
      <c r="E11" s="110"/>
      <c r="F11" s="110"/>
      <c r="G11" s="111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84" s="28" customFormat="1" ht="12.75">
      <c r="A12" s="29"/>
      <c r="B12" s="30"/>
      <c r="D12" s="31"/>
      <c r="E12" s="127" t="s">
        <v>12</v>
      </c>
      <c r="F12" s="127"/>
      <c r="G12" s="127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3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</row>
    <row r="13" spans="3:7" ht="12.75">
      <c r="C13" s="100"/>
      <c r="D13" s="100"/>
      <c r="E13" s="127"/>
      <c r="F13" s="127"/>
      <c r="G13" s="127"/>
    </row>
    <row r="14" spans="3:7" ht="12.75">
      <c r="C14" s="100"/>
      <c r="D14" s="100"/>
      <c r="E14" s="127" t="s">
        <v>17</v>
      </c>
      <c r="F14" s="127"/>
      <c r="G14" s="127"/>
    </row>
    <row r="15" ht="12.75">
      <c r="C15" s="100"/>
    </row>
  </sheetData>
  <mergeCells count="9">
    <mergeCell ref="E14:G14"/>
    <mergeCell ref="W5:X5"/>
    <mergeCell ref="W6:X6"/>
    <mergeCell ref="E12:G12"/>
    <mergeCell ref="E13:G13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42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12.125" style="35" customWidth="1"/>
    <col min="2" max="2" width="6.75390625" style="35" customWidth="1"/>
    <col min="3" max="3" width="43.875" style="34" customWidth="1"/>
    <col min="4" max="4" width="14.25390625" style="34" bestFit="1" customWidth="1"/>
    <col min="5" max="5" width="15.375" style="34" customWidth="1"/>
    <col min="6" max="6" width="18.875" style="34" customWidth="1"/>
    <col min="7" max="7" width="23.00390625" style="34" customWidth="1"/>
    <col min="8" max="21" width="9.125" style="35" hidden="1" customWidth="1"/>
    <col min="22" max="16384" width="9.125" style="34" customWidth="1"/>
  </cols>
  <sheetData>
    <row r="1" spans="1:21" s="9" customFormat="1" ht="18.75" customHeight="1">
      <c r="A1" s="122" t="s">
        <v>24</v>
      </c>
      <c r="B1" s="123"/>
      <c r="C1" s="123"/>
      <c r="D1" s="123"/>
      <c r="E1" s="123"/>
      <c r="F1" s="123"/>
      <c r="G1" s="1" t="s">
        <v>8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12.75">
      <c r="A2" s="3"/>
      <c r="B2" s="3"/>
      <c r="C2" s="1"/>
      <c r="D2" s="1"/>
      <c r="E2" s="1"/>
      <c r="F2" s="124" t="s">
        <v>9</v>
      </c>
      <c r="G2" s="124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2.75">
      <c r="A3" s="5"/>
      <c r="B3" s="5"/>
      <c r="C3" s="2"/>
      <c r="D3" s="2"/>
      <c r="E3" s="2"/>
      <c r="F3" s="125" t="s">
        <v>57</v>
      </c>
      <c r="G3" s="12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2.75">
      <c r="A4" s="5"/>
      <c r="B4" s="5"/>
      <c r="C4" s="2"/>
      <c r="D4" s="2"/>
      <c r="E4" s="2"/>
      <c r="F4" s="129" t="s">
        <v>101</v>
      </c>
      <c r="G4" s="12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s="9" customFormat="1" ht="29.25" customHeight="1">
      <c r="A5" s="10" t="s">
        <v>0</v>
      </c>
      <c r="B5" s="10" t="s">
        <v>7</v>
      </c>
      <c r="C5" s="10" t="s">
        <v>1</v>
      </c>
      <c r="D5" s="10" t="s">
        <v>2</v>
      </c>
      <c r="E5" s="10" t="s">
        <v>3</v>
      </c>
      <c r="F5" s="10" t="s">
        <v>4</v>
      </c>
      <c r="G5" s="11" t="s"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128"/>
      <c r="X5" s="128"/>
    </row>
    <row r="6" spans="1:24" s="9" customFormat="1" ht="16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4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125"/>
      <c r="X6" s="125"/>
    </row>
    <row r="7" spans="1:24" s="9" customFormat="1" ht="20.25" customHeight="1">
      <c r="A7" s="64" t="s">
        <v>63</v>
      </c>
      <c r="B7" s="65"/>
      <c r="C7" s="24" t="s">
        <v>64</v>
      </c>
      <c r="D7" s="66">
        <v>1138991</v>
      </c>
      <c r="E7" s="66">
        <f>E8+E10</f>
        <v>14880</v>
      </c>
      <c r="F7" s="66">
        <f>F8+F10</f>
        <v>111460</v>
      </c>
      <c r="G7" s="112">
        <f aca="true" t="shared" si="0" ref="G7:G15">D7+E7-F7</f>
        <v>1042411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W7" s="5"/>
      <c r="X7" s="5"/>
    </row>
    <row r="8" spans="1:24" s="9" customFormat="1" ht="12.75">
      <c r="A8" s="64" t="s">
        <v>72</v>
      </c>
      <c r="B8" s="65"/>
      <c r="C8" s="24" t="s">
        <v>73</v>
      </c>
      <c r="D8" s="66">
        <v>764164</v>
      </c>
      <c r="E8" s="66">
        <f>E9</f>
        <v>0</v>
      </c>
      <c r="F8" s="66">
        <f>F9</f>
        <v>100000</v>
      </c>
      <c r="G8" s="112">
        <f t="shared" si="0"/>
        <v>664164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W8" s="5"/>
      <c r="X8" s="5"/>
    </row>
    <row r="9" spans="1:24" s="9" customFormat="1" ht="16.5" customHeight="1">
      <c r="A9" s="7"/>
      <c r="B9" s="7">
        <v>6050</v>
      </c>
      <c r="C9" s="23" t="s">
        <v>16</v>
      </c>
      <c r="D9" s="68">
        <v>614364</v>
      </c>
      <c r="E9" s="68">
        <v>0</v>
      </c>
      <c r="F9" s="68">
        <v>100000</v>
      </c>
      <c r="G9" s="115">
        <f t="shared" si="0"/>
        <v>514364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5"/>
      <c r="X9" s="5"/>
    </row>
    <row r="10" spans="1:24" s="9" customFormat="1" ht="15.75" customHeight="1">
      <c r="A10" s="64" t="s">
        <v>65</v>
      </c>
      <c r="B10" s="65"/>
      <c r="C10" s="24" t="s">
        <v>33</v>
      </c>
      <c r="D10" s="66">
        <v>338761</v>
      </c>
      <c r="E10" s="66">
        <f>E11+E12</f>
        <v>14880</v>
      </c>
      <c r="F10" s="66">
        <f>F11+F12</f>
        <v>11460</v>
      </c>
      <c r="G10" s="112">
        <f t="shared" si="0"/>
        <v>342181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5"/>
      <c r="X10" s="5"/>
    </row>
    <row r="11" spans="1:24" s="9" customFormat="1" ht="12.75">
      <c r="A11" s="96"/>
      <c r="B11" s="7">
        <v>4300</v>
      </c>
      <c r="C11" s="23" t="s">
        <v>13</v>
      </c>
      <c r="D11" s="68">
        <v>142271</v>
      </c>
      <c r="E11" s="68">
        <v>0</v>
      </c>
      <c r="F11" s="68">
        <v>11460</v>
      </c>
      <c r="G11" s="115">
        <f t="shared" si="0"/>
        <v>130811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5"/>
      <c r="X11" s="5"/>
    </row>
    <row r="12" spans="1:24" s="9" customFormat="1" ht="16.5" customHeight="1">
      <c r="A12" s="7"/>
      <c r="B12" s="7">
        <v>6050</v>
      </c>
      <c r="C12" s="23" t="s">
        <v>16</v>
      </c>
      <c r="D12" s="68">
        <v>0</v>
      </c>
      <c r="E12" s="68">
        <v>14880</v>
      </c>
      <c r="F12" s="68">
        <v>0</v>
      </c>
      <c r="G12" s="115">
        <f t="shared" si="0"/>
        <v>14880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5"/>
      <c r="X12" s="5"/>
    </row>
    <row r="13" spans="1:24" s="9" customFormat="1" ht="20.25" customHeight="1">
      <c r="A13" s="64" t="s">
        <v>19</v>
      </c>
      <c r="B13" s="65"/>
      <c r="C13" s="24" t="s">
        <v>21</v>
      </c>
      <c r="D13" s="66">
        <v>1441184.98</v>
      </c>
      <c r="E13" s="66">
        <f>E14</f>
        <v>169735.12</v>
      </c>
      <c r="F13" s="66">
        <f>F14</f>
        <v>0</v>
      </c>
      <c r="G13" s="112">
        <f t="shared" si="0"/>
        <v>1610920.1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W13" s="5"/>
      <c r="X13" s="5"/>
    </row>
    <row r="14" spans="1:24" s="9" customFormat="1" ht="16.5" customHeight="1">
      <c r="A14" s="64" t="s">
        <v>20</v>
      </c>
      <c r="B14" s="65"/>
      <c r="C14" s="24" t="s">
        <v>44</v>
      </c>
      <c r="D14" s="66">
        <v>1441184.98</v>
      </c>
      <c r="E14" s="66">
        <f>E15</f>
        <v>169735.12</v>
      </c>
      <c r="F14" s="66">
        <f>F15</f>
        <v>0</v>
      </c>
      <c r="G14" s="67">
        <f t="shared" si="0"/>
        <v>1610920.1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5"/>
      <c r="X14" s="5"/>
    </row>
    <row r="15" spans="1:24" s="9" customFormat="1" ht="12.75">
      <c r="A15" s="96"/>
      <c r="B15" s="7">
        <v>6050</v>
      </c>
      <c r="C15" s="23" t="s">
        <v>16</v>
      </c>
      <c r="D15" s="68">
        <v>1046938.12</v>
      </c>
      <c r="E15" s="68">
        <v>169735.12</v>
      </c>
      <c r="F15" s="68">
        <v>0</v>
      </c>
      <c r="G15" s="69">
        <f t="shared" si="0"/>
        <v>1216673.24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5"/>
      <c r="X15" s="5"/>
    </row>
    <row r="16" spans="1:24" ht="18.75" customHeight="1">
      <c r="A16" s="41" t="s">
        <v>22</v>
      </c>
      <c r="B16" s="41"/>
      <c r="C16" s="14" t="s">
        <v>23</v>
      </c>
      <c r="D16" s="25">
        <v>2919328.8</v>
      </c>
      <c r="E16" s="26">
        <f>E17</f>
        <v>2000</v>
      </c>
      <c r="F16" s="26">
        <f>F17</f>
        <v>0</v>
      </c>
      <c r="G16" s="26">
        <f aca="true" t="shared" si="1" ref="G16:G36">D16+E16-F16</f>
        <v>2921328.8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3"/>
      <c r="X16" s="33"/>
    </row>
    <row r="17" spans="1:24" ht="15.75" customHeight="1">
      <c r="A17" s="41" t="s">
        <v>36</v>
      </c>
      <c r="B17" s="41"/>
      <c r="C17" s="14" t="s">
        <v>25</v>
      </c>
      <c r="D17" s="25">
        <v>2546428.8</v>
      </c>
      <c r="E17" s="26">
        <f>SUM(E18:E18)</f>
        <v>2000</v>
      </c>
      <c r="F17" s="26">
        <f>SUM(F18:F18)</f>
        <v>0</v>
      </c>
      <c r="G17" s="26">
        <f t="shared" si="1"/>
        <v>2548428.8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</row>
    <row r="18" spans="1:24" ht="12.75">
      <c r="A18" s="18"/>
      <c r="B18" s="19" t="s">
        <v>55</v>
      </c>
      <c r="C18" s="23" t="s">
        <v>56</v>
      </c>
      <c r="D18" s="40">
        <v>12200</v>
      </c>
      <c r="E18" s="22">
        <v>2000</v>
      </c>
      <c r="F18" s="22">
        <v>0</v>
      </c>
      <c r="G18" s="22">
        <f>D18+E18-F18</f>
        <v>14200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</row>
    <row r="19" spans="1:21" s="28" customFormat="1" ht="38.25">
      <c r="A19" s="41" t="s">
        <v>106</v>
      </c>
      <c r="B19" s="41"/>
      <c r="C19" s="63" t="s">
        <v>93</v>
      </c>
      <c r="D19" s="25">
        <v>3281</v>
      </c>
      <c r="E19" s="26">
        <f>E20</f>
        <v>3807</v>
      </c>
      <c r="F19" s="26">
        <f>F20</f>
        <v>0</v>
      </c>
      <c r="G19" s="15">
        <f aca="true" t="shared" si="2" ref="G19:G24">D19+E19-F19</f>
        <v>7088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8" customFormat="1" ht="14.25" customHeight="1">
      <c r="A20" s="41" t="s">
        <v>99</v>
      </c>
      <c r="B20" s="41"/>
      <c r="C20" s="24" t="s">
        <v>100</v>
      </c>
      <c r="D20" s="25">
        <v>0</v>
      </c>
      <c r="E20" s="26">
        <f>SUM(E21:E24)</f>
        <v>3807</v>
      </c>
      <c r="F20" s="26">
        <f>SUM(F21:F24)</f>
        <v>0</v>
      </c>
      <c r="G20" s="15">
        <f t="shared" si="2"/>
        <v>3807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8" customFormat="1" ht="12.75">
      <c r="A21" s="21"/>
      <c r="B21" s="21" t="s">
        <v>47</v>
      </c>
      <c r="C21" s="107" t="s">
        <v>49</v>
      </c>
      <c r="D21" s="40">
        <v>0</v>
      </c>
      <c r="E21" s="68">
        <v>1627</v>
      </c>
      <c r="F21" s="22">
        <v>0</v>
      </c>
      <c r="G21" s="22">
        <f t="shared" si="2"/>
        <v>1627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s="28" customFormat="1" ht="12.75">
      <c r="A22" s="21"/>
      <c r="B22" s="21" t="s">
        <v>42</v>
      </c>
      <c r="C22" s="107" t="s">
        <v>108</v>
      </c>
      <c r="D22" s="40">
        <v>0</v>
      </c>
      <c r="E22" s="68">
        <v>1600</v>
      </c>
      <c r="F22" s="22">
        <v>0</v>
      </c>
      <c r="G22" s="22">
        <f t="shared" si="2"/>
        <v>1600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s="28" customFormat="1" ht="12.75">
      <c r="A23" s="21"/>
      <c r="B23" s="21" t="s">
        <v>14</v>
      </c>
      <c r="C23" s="107" t="s">
        <v>13</v>
      </c>
      <c r="D23" s="40">
        <v>0</v>
      </c>
      <c r="E23" s="40">
        <v>80</v>
      </c>
      <c r="F23" s="22">
        <v>0</v>
      </c>
      <c r="G23" s="22">
        <f t="shared" si="2"/>
        <v>80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s="28" customFormat="1" ht="12.75">
      <c r="A24" s="21"/>
      <c r="B24" s="21" t="s">
        <v>107</v>
      </c>
      <c r="C24" s="107" t="s">
        <v>105</v>
      </c>
      <c r="D24" s="40">
        <v>0</v>
      </c>
      <c r="E24" s="40">
        <v>500</v>
      </c>
      <c r="F24" s="22">
        <v>0</v>
      </c>
      <c r="G24" s="22">
        <f t="shared" si="2"/>
        <v>500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84" s="28" customFormat="1" ht="25.5">
      <c r="A25" s="12" t="s">
        <v>74</v>
      </c>
      <c r="B25" s="13"/>
      <c r="C25" s="99" t="s">
        <v>75</v>
      </c>
      <c r="D25" s="25">
        <v>97529</v>
      </c>
      <c r="E25" s="15">
        <f>SUM(E26:E26)</f>
        <v>8000</v>
      </c>
      <c r="F25" s="15">
        <f>SUM(F26:F26)</f>
        <v>8000</v>
      </c>
      <c r="G25" s="15">
        <f t="shared" si="1"/>
        <v>97529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:84" s="28" customFormat="1" ht="18.75" customHeight="1">
      <c r="A26" s="12">
        <v>75412</v>
      </c>
      <c r="B26" s="13"/>
      <c r="C26" s="14" t="s">
        <v>76</v>
      </c>
      <c r="D26" s="25">
        <v>93216</v>
      </c>
      <c r="E26" s="15">
        <f>SUM(E27:E29)</f>
        <v>8000</v>
      </c>
      <c r="F26" s="15">
        <f>SUM(F27:F29)</f>
        <v>8000</v>
      </c>
      <c r="G26" s="15">
        <f t="shared" si="1"/>
        <v>93216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</row>
    <row r="27" spans="1:21" s="28" customFormat="1" ht="12.75">
      <c r="A27" s="21"/>
      <c r="B27" s="21" t="s">
        <v>53</v>
      </c>
      <c r="C27" s="23" t="s">
        <v>54</v>
      </c>
      <c r="D27" s="40">
        <v>1000</v>
      </c>
      <c r="E27" s="22">
        <v>0</v>
      </c>
      <c r="F27" s="22">
        <v>1000</v>
      </c>
      <c r="G27" s="22">
        <f>D27+E27-F27</f>
        <v>0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s="28" customFormat="1" ht="12.75">
      <c r="A28" s="21"/>
      <c r="B28" s="21" t="s">
        <v>42</v>
      </c>
      <c r="C28" s="23" t="s">
        <v>43</v>
      </c>
      <c r="D28" s="40">
        <v>50000</v>
      </c>
      <c r="E28" s="22">
        <v>0</v>
      </c>
      <c r="F28" s="22">
        <v>7000</v>
      </c>
      <c r="G28" s="22">
        <f>D28+E28-F28</f>
        <v>43000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s="28" customFormat="1" ht="12.75">
      <c r="A29" s="21"/>
      <c r="B29" s="21" t="s">
        <v>14</v>
      </c>
      <c r="C29" s="23" t="s">
        <v>13</v>
      </c>
      <c r="D29" s="40">
        <v>9216</v>
      </c>
      <c r="E29" s="22">
        <v>8000</v>
      </c>
      <c r="F29" s="22">
        <v>0</v>
      </c>
      <c r="G29" s="22">
        <f>D29+E29-F29</f>
        <v>17216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s="28" customFormat="1" ht="18" customHeight="1">
      <c r="A30" s="41" t="s">
        <v>26</v>
      </c>
      <c r="B30" s="41"/>
      <c r="C30" s="24" t="s">
        <v>27</v>
      </c>
      <c r="D30" s="25">
        <v>10533959</v>
      </c>
      <c r="E30" s="26">
        <f>E31+E37+E41</f>
        <v>137750</v>
      </c>
      <c r="F30" s="26">
        <f>F31+F37+F41</f>
        <v>97750</v>
      </c>
      <c r="G30" s="15">
        <f t="shared" si="1"/>
        <v>10573959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28" customFormat="1" ht="14.25" customHeight="1">
      <c r="A31" s="41" t="s">
        <v>40</v>
      </c>
      <c r="B31" s="41"/>
      <c r="C31" s="24" t="s">
        <v>41</v>
      </c>
      <c r="D31" s="25">
        <v>5958063</v>
      </c>
      <c r="E31" s="26">
        <f>SUM(E32:E36)</f>
        <v>80250</v>
      </c>
      <c r="F31" s="26">
        <f>SUM(F33:F36)</f>
        <v>72500</v>
      </c>
      <c r="G31" s="15">
        <f t="shared" si="1"/>
        <v>5965813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s="28" customFormat="1" ht="12.75">
      <c r="A32" s="41"/>
      <c r="B32" s="21" t="s">
        <v>32</v>
      </c>
      <c r="C32" s="23" t="s">
        <v>45</v>
      </c>
      <c r="D32" s="40">
        <v>3204483</v>
      </c>
      <c r="E32" s="22">
        <v>55250</v>
      </c>
      <c r="F32" s="22">
        <v>0</v>
      </c>
      <c r="G32" s="22">
        <f t="shared" si="1"/>
        <v>3259733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s="28" customFormat="1" ht="12.75">
      <c r="A33" s="21"/>
      <c r="B33" s="21" t="s">
        <v>47</v>
      </c>
      <c r="C33" s="23" t="s">
        <v>49</v>
      </c>
      <c r="D33" s="40">
        <v>13649</v>
      </c>
      <c r="E33" s="22">
        <v>6004</v>
      </c>
      <c r="F33" s="22">
        <v>0</v>
      </c>
      <c r="G33" s="22">
        <f t="shared" si="1"/>
        <v>19653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s="28" customFormat="1" ht="12.75">
      <c r="A34" s="21"/>
      <c r="B34" s="21" t="s">
        <v>42</v>
      </c>
      <c r="C34" s="23" t="s">
        <v>43</v>
      </c>
      <c r="D34" s="40">
        <v>206558</v>
      </c>
      <c r="E34" s="22">
        <v>8996</v>
      </c>
      <c r="F34" s="22">
        <v>0</v>
      </c>
      <c r="G34" s="22">
        <f t="shared" si="1"/>
        <v>215554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s="28" customFormat="1" ht="12.75">
      <c r="A35" s="21"/>
      <c r="B35" s="21" t="s">
        <v>28</v>
      </c>
      <c r="C35" s="23" t="s">
        <v>29</v>
      </c>
      <c r="D35" s="40">
        <v>399248</v>
      </c>
      <c r="E35" s="22">
        <v>0</v>
      </c>
      <c r="F35" s="22">
        <v>72500</v>
      </c>
      <c r="G35" s="22">
        <f t="shared" si="1"/>
        <v>326748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s="28" customFormat="1" ht="12.75">
      <c r="A36" s="21"/>
      <c r="B36" s="21" t="s">
        <v>15</v>
      </c>
      <c r="C36" s="23" t="s">
        <v>16</v>
      </c>
      <c r="D36" s="40">
        <v>451904</v>
      </c>
      <c r="E36" s="22">
        <v>10000</v>
      </c>
      <c r="F36" s="22">
        <v>0</v>
      </c>
      <c r="G36" s="22">
        <f t="shared" si="1"/>
        <v>461904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s="28" customFormat="1" ht="15" customHeight="1">
      <c r="A37" s="41" t="s">
        <v>30</v>
      </c>
      <c r="B37" s="41"/>
      <c r="C37" s="24" t="s">
        <v>31</v>
      </c>
      <c r="D37" s="25">
        <v>1422932</v>
      </c>
      <c r="E37" s="25">
        <f>SUM(E38:E40)</f>
        <v>17500</v>
      </c>
      <c r="F37" s="25">
        <f>SUM(F38:F40)</f>
        <v>25250</v>
      </c>
      <c r="G37" s="15">
        <f aca="true" t="shared" si="3" ref="G37:G49">D37+E37-F37</f>
        <v>1415182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s="28" customFormat="1" ht="12.75">
      <c r="A38" s="41"/>
      <c r="B38" s="21" t="s">
        <v>32</v>
      </c>
      <c r="C38" s="23" t="s">
        <v>45</v>
      </c>
      <c r="D38" s="40">
        <v>865578</v>
      </c>
      <c r="E38" s="22">
        <v>0</v>
      </c>
      <c r="F38" s="22">
        <v>22250</v>
      </c>
      <c r="G38" s="22">
        <f t="shared" si="3"/>
        <v>843328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s="28" customFormat="1" ht="12.75">
      <c r="A39" s="21"/>
      <c r="B39" s="21" t="s">
        <v>42</v>
      </c>
      <c r="C39" s="23" t="s">
        <v>43</v>
      </c>
      <c r="D39" s="40">
        <v>22371</v>
      </c>
      <c r="E39" s="22">
        <v>17500</v>
      </c>
      <c r="F39" s="22">
        <v>0</v>
      </c>
      <c r="G39" s="22">
        <f t="shared" si="3"/>
        <v>39871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s="28" customFormat="1" ht="12.75">
      <c r="A40" s="21"/>
      <c r="B40" s="21" t="s">
        <v>28</v>
      </c>
      <c r="C40" s="23" t="s">
        <v>29</v>
      </c>
      <c r="D40" s="40">
        <v>30700</v>
      </c>
      <c r="E40" s="22">
        <v>0</v>
      </c>
      <c r="F40" s="22">
        <v>3000</v>
      </c>
      <c r="G40" s="22">
        <f t="shared" si="3"/>
        <v>27700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s="98" customFormat="1" ht="12.75">
      <c r="A41" s="41" t="s">
        <v>83</v>
      </c>
      <c r="B41" s="41"/>
      <c r="C41" s="24" t="s">
        <v>33</v>
      </c>
      <c r="D41" s="25">
        <v>60236</v>
      </c>
      <c r="E41" s="26">
        <f>E42</f>
        <v>40000</v>
      </c>
      <c r="F41" s="26">
        <f>F42</f>
        <v>0</v>
      </c>
      <c r="G41" s="26">
        <f>D41+E41-F41</f>
        <v>100236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1:21" s="28" customFormat="1" ht="12.75">
      <c r="A42" s="21"/>
      <c r="B42" s="21" t="s">
        <v>61</v>
      </c>
      <c r="C42" s="23" t="s">
        <v>62</v>
      </c>
      <c r="D42" s="40">
        <v>40000</v>
      </c>
      <c r="E42" s="22">
        <v>40000</v>
      </c>
      <c r="F42" s="22">
        <v>0</v>
      </c>
      <c r="G42" s="22">
        <f>D42+E42-F42</f>
        <v>80000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s="28" customFormat="1" ht="21" customHeight="1">
      <c r="A43" s="41" t="s">
        <v>86</v>
      </c>
      <c r="B43" s="41"/>
      <c r="C43" s="24" t="s">
        <v>87</v>
      </c>
      <c r="D43" s="25">
        <v>9833002</v>
      </c>
      <c r="E43" s="26">
        <f>E44</f>
        <v>12170</v>
      </c>
      <c r="F43" s="26">
        <f>F44</f>
        <v>0</v>
      </c>
      <c r="G43" s="15">
        <f>D43+E43-F43</f>
        <v>9845172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s="28" customFormat="1" ht="17.25" customHeight="1">
      <c r="A44" s="41" t="s">
        <v>88</v>
      </c>
      <c r="B44" s="41"/>
      <c r="C44" s="24" t="s">
        <v>89</v>
      </c>
      <c r="D44" s="25">
        <v>1020030</v>
      </c>
      <c r="E44" s="26">
        <f>SUM(E45:E45)</f>
        <v>12170</v>
      </c>
      <c r="F44" s="26">
        <f>SUM(F45:F45)</f>
        <v>0</v>
      </c>
      <c r="G44" s="15">
        <f>D44+E44-F44</f>
        <v>1032200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s="28" customFormat="1" ht="12.75">
      <c r="A45" s="41"/>
      <c r="B45" s="21" t="s">
        <v>32</v>
      </c>
      <c r="C45" s="23" t="s">
        <v>45</v>
      </c>
      <c r="D45" s="40">
        <v>634138.21</v>
      </c>
      <c r="E45" s="22">
        <v>12170</v>
      </c>
      <c r="F45" s="22">
        <v>0</v>
      </c>
      <c r="G45" s="22">
        <f>D45+E45-F45</f>
        <v>646308.21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s="28" customFormat="1" ht="21" customHeight="1">
      <c r="A46" s="41" t="s">
        <v>51</v>
      </c>
      <c r="B46" s="41"/>
      <c r="C46" s="24" t="s">
        <v>52</v>
      </c>
      <c r="D46" s="25">
        <v>585428</v>
      </c>
      <c r="E46" s="26">
        <f>E47</f>
        <v>44287</v>
      </c>
      <c r="F46" s="26">
        <f>F47</f>
        <v>29347</v>
      </c>
      <c r="G46" s="15">
        <f t="shared" si="3"/>
        <v>600368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s="98" customFormat="1" ht="12.75">
      <c r="A47" s="41" t="s">
        <v>59</v>
      </c>
      <c r="B47" s="41"/>
      <c r="C47" s="24" t="s">
        <v>60</v>
      </c>
      <c r="D47" s="25">
        <v>330558</v>
      </c>
      <c r="E47" s="26">
        <f>E48+E49</f>
        <v>44287</v>
      </c>
      <c r="F47" s="26">
        <f>F48+F49</f>
        <v>29347</v>
      </c>
      <c r="G47" s="26">
        <f t="shared" si="3"/>
        <v>345498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1:21" s="28" customFormat="1" ht="12.75">
      <c r="A48" s="21"/>
      <c r="B48" s="21" t="s">
        <v>61</v>
      </c>
      <c r="C48" s="23" t="s">
        <v>62</v>
      </c>
      <c r="D48" s="40">
        <v>21983</v>
      </c>
      <c r="E48" s="22">
        <v>44287</v>
      </c>
      <c r="F48" s="22">
        <v>0</v>
      </c>
      <c r="G48" s="22">
        <f t="shared" si="3"/>
        <v>66270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s="28" customFormat="1" ht="12.75">
      <c r="A49" s="21"/>
      <c r="B49" s="21" t="s">
        <v>48</v>
      </c>
      <c r="C49" s="23" t="s">
        <v>50</v>
      </c>
      <c r="D49" s="40">
        <v>29347</v>
      </c>
      <c r="E49" s="22">
        <v>0</v>
      </c>
      <c r="F49" s="22">
        <v>29347</v>
      </c>
      <c r="G49" s="22">
        <f t="shared" si="3"/>
        <v>0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s="28" customFormat="1" ht="30.75" customHeight="1">
      <c r="A50" s="18" t="s">
        <v>34</v>
      </c>
      <c r="B50" s="19"/>
      <c r="C50" s="24" t="s">
        <v>35</v>
      </c>
      <c r="D50" s="25">
        <v>2278466.87</v>
      </c>
      <c r="E50" s="25">
        <f>E51</f>
        <v>424140.4</v>
      </c>
      <c r="F50" s="25">
        <f>F51</f>
        <v>0</v>
      </c>
      <c r="G50" s="25">
        <f aca="true" t="shared" si="4" ref="G50:G56">D50+E50-F50</f>
        <v>2702607.27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s="98" customFormat="1" ht="12.75">
      <c r="A51" s="41" t="s">
        <v>77</v>
      </c>
      <c r="B51" s="41"/>
      <c r="C51" s="24" t="s">
        <v>78</v>
      </c>
      <c r="D51" s="25">
        <v>935696.87</v>
      </c>
      <c r="E51" s="25">
        <f>SUM(E52:E52)</f>
        <v>424140.4</v>
      </c>
      <c r="F51" s="25">
        <f>SUM(F52:F52)</f>
        <v>0</v>
      </c>
      <c r="G51" s="26">
        <f t="shared" si="4"/>
        <v>1359837.27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spans="1:21" s="28" customFormat="1" ht="12.75">
      <c r="A52" s="21"/>
      <c r="B52" s="21" t="s">
        <v>15</v>
      </c>
      <c r="C52" s="23" t="s">
        <v>16</v>
      </c>
      <c r="D52" s="40">
        <v>915138.87</v>
      </c>
      <c r="E52" s="22">
        <v>424140.4</v>
      </c>
      <c r="F52" s="22">
        <v>0</v>
      </c>
      <c r="G52" s="22">
        <f t="shared" si="4"/>
        <v>1339279.27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s="28" customFormat="1" ht="24" customHeight="1">
      <c r="A53" s="18" t="s">
        <v>79</v>
      </c>
      <c r="B53" s="41"/>
      <c r="C53" s="24" t="s">
        <v>80</v>
      </c>
      <c r="D53" s="25">
        <v>1006261</v>
      </c>
      <c r="E53" s="25">
        <f>E54</f>
        <v>0</v>
      </c>
      <c r="F53" s="25">
        <f>F54</f>
        <v>424140.4</v>
      </c>
      <c r="G53" s="26">
        <f t="shared" si="4"/>
        <v>582120.6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s="28" customFormat="1" ht="12.75">
      <c r="A54" s="18" t="s">
        <v>81</v>
      </c>
      <c r="B54" s="41"/>
      <c r="C54" s="24" t="s">
        <v>82</v>
      </c>
      <c r="D54" s="25">
        <v>794076</v>
      </c>
      <c r="E54" s="25">
        <f>E55</f>
        <v>0</v>
      </c>
      <c r="F54" s="25">
        <f>F55</f>
        <v>424140.4</v>
      </c>
      <c r="G54" s="26">
        <f t="shared" si="4"/>
        <v>369935.6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s="28" customFormat="1" ht="12.75">
      <c r="A55" s="18"/>
      <c r="B55" s="19" t="s">
        <v>15</v>
      </c>
      <c r="C55" s="23" t="s">
        <v>16</v>
      </c>
      <c r="D55" s="40">
        <v>500000</v>
      </c>
      <c r="E55" s="40">
        <v>0</v>
      </c>
      <c r="F55" s="22">
        <v>424140.4</v>
      </c>
      <c r="G55" s="22">
        <f t="shared" si="4"/>
        <v>75859.59999999998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7" ht="18.75" customHeight="1">
      <c r="A56" s="42"/>
      <c r="B56" s="43"/>
      <c r="C56" s="42" t="s">
        <v>6</v>
      </c>
      <c r="D56" s="15">
        <v>32131717.65</v>
      </c>
      <c r="E56" s="25">
        <f>E13+E25+E30+E50+E53+E16+E46+E7+E43+E19</f>
        <v>816769.52</v>
      </c>
      <c r="F56" s="25">
        <f>F13+F25+F30+F50+F53+F16+F46+F7+F43</f>
        <v>670697.4</v>
      </c>
      <c r="G56" s="15">
        <f t="shared" si="4"/>
        <v>32277789.77</v>
      </c>
    </row>
    <row r="57" spans="1:84" s="28" customFormat="1" ht="20.25" customHeight="1">
      <c r="A57" s="29"/>
      <c r="B57" s="30"/>
      <c r="D57" s="31"/>
      <c r="E57" s="35"/>
      <c r="F57" s="36" t="s">
        <v>12</v>
      </c>
      <c r="G57" s="36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3"/>
      <c r="W57" s="33"/>
      <c r="X57" s="33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</row>
    <row r="58" spans="1:84" s="28" customFormat="1" ht="12.75">
      <c r="A58" s="29"/>
      <c r="B58" s="30"/>
      <c r="C58" s="44"/>
      <c r="D58" s="31"/>
      <c r="E58" s="45"/>
      <c r="F58" s="36"/>
      <c r="G58" s="36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</row>
    <row r="59" spans="1:84" s="28" customFormat="1" ht="12.75">
      <c r="A59" s="29"/>
      <c r="B59" s="30"/>
      <c r="C59" s="44"/>
      <c r="D59" s="31"/>
      <c r="E59" s="34"/>
      <c r="F59" s="36" t="s">
        <v>17</v>
      </c>
      <c r="G59" s="36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</row>
    <row r="60" spans="3:7" ht="12.75">
      <c r="C60" s="35"/>
      <c r="D60" s="35"/>
      <c r="E60" s="35"/>
      <c r="F60" s="35"/>
      <c r="G60" s="62"/>
    </row>
    <row r="61" spans="3:7" ht="12.75">
      <c r="C61" s="35"/>
      <c r="D61" s="62"/>
      <c r="E61" s="35"/>
      <c r="F61" s="62"/>
      <c r="G61" s="62"/>
    </row>
    <row r="62" spans="3:7" ht="12.75">
      <c r="C62" s="35"/>
      <c r="D62" s="35"/>
      <c r="E62" s="62"/>
      <c r="F62" s="35"/>
      <c r="G62" s="62">
        <f>G56-D56</f>
        <v>146072.12000000104</v>
      </c>
    </row>
    <row r="63" spans="3:7" ht="12.75">
      <c r="C63" s="35"/>
      <c r="D63" s="35"/>
      <c r="E63" s="62"/>
      <c r="F63" s="35"/>
      <c r="G63" s="35"/>
    </row>
    <row r="64" spans="3:7" ht="12.75">
      <c r="C64" s="35"/>
      <c r="D64" s="35"/>
      <c r="E64" s="46"/>
      <c r="F64" s="46"/>
      <c r="G64" s="35"/>
    </row>
    <row r="65" spans="3:7" ht="12.75">
      <c r="C65" s="35"/>
      <c r="D65" s="62"/>
      <c r="E65" s="62"/>
      <c r="F65" s="35"/>
      <c r="G65" s="35"/>
    </row>
    <row r="66" spans="3:7" ht="12.75">
      <c r="C66" s="35"/>
      <c r="D66" s="35"/>
      <c r="E66" s="62"/>
      <c r="F66" s="35"/>
      <c r="G66" s="35"/>
    </row>
    <row r="67" spans="3:7" ht="12.75">
      <c r="C67" s="35"/>
      <c r="D67" s="35"/>
      <c r="E67" s="62"/>
      <c r="F67" s="35"/>
      <c r="G67" s="35"/>
    </row>
    <row r="68" spans="3:7" ht="12.75">
      <c r="C68" s="35"/>
      <c r="D68" s="35"/>
      <c r="E68" s="35"/>
      <c r="F68" s="35"/>
      <c r="G68" s="35"/>
    </row>
    <row r="69" spans="3:7" ht="12.75">
      <c r="C69" s="35"/>
      <c r="D69" s="35"/>
      <c r="E69" s="35"/>
      <c r="F69" s="35"/>
      <c r="G69" s="35"/>
    </row>
    <row r="70" spans="3:7" ht="12.75">
      <c r="C70" s="35"/>
      <c r="D70" s="35"/>
      <c r="E70" s="35"/>
      <c r="F70" s="35"/>
      <c r="G70" s="35"/>
    </row>
    <row r="71" spans="3:7" ht="12.75">
      <c r="C71" s="35"/>
      <c r="D71" s="35"/>
      <c r="E71" s="35"/>
      <c r="F71" s="35"/>
      <c r="G71" s="35"/>
    </row>
    <row r="72" spans="3:7" ht="12.75">
      <c r="C72" s="35"/>
      <c r="D72" s="35"/>
      <c r="E72" s="35"/>
      <c r="F72" s="35"/>
      <c r="G72" s="35"/>
    </row>
    <row r="73" spans="3:7" ht="12.75">
      <c r="C73" s="35"/>
      <c r="D73" s="35"/>
      <c r="E73" s="35"/>
      <c r="F73" s="35"/>
      <c r="G73" s="35"/>
    </row>
    <row r="74" spans="3:7" ht="12.75">
      <c r="C74" s="35"/>
      <c r="D74" s="35"/>
      <c r="E74" s="35"/>
      <c r="F74" s="35"/>
      <c r="G74" s="35"/>
    </row>
    <row r="75" spans="3:7" ht="12.75">
      <c r="C75" s="35"/>
      <c r="D75" s="35"/>
      <c r="E75" s="35"/>
      <c r="F75" s="35"/>
      <c r="G75" s="35"/>
    </row>
    <row r="76" spans="3:7" ht="12.75">
      <c r="C76" s="35"/>
      <c r="D76" s="35"/>
      <c r="E76" s="35"/>
      <c r="F76" s="35"/>
      <c r="G76" s="35"/>
    </row>
    <row r="77" spans="3:7" ht="12.75">
      <c r="C77" s="35"/>
      <c r="D77" s="35"/>
      <c r="E77" s="35"/>
      <c r="F77" s="35"/>
      <c r="G77" s="35"/>
    </row>
    <row r="78" spans="3:7" ht="12.75">
      <c r="C78" s="35"/>
      <c r="D78" s="35"/>
      <c r="E78" s="35"/>
      <c r="F78" s="35"/>
      <c r="G78" s="35"/>
    </row>
    <row r="79" spans="3:7" ht="12.75">
      <c r="C79" s="35"/>
      <c r="D79" s="35"/>
      <c r="E79" s="35"/>
      <c r="F79" s="35"/>
      <c r="G79" s="35"/>
    </row>
    <row r="80" spans="22:84" s="35" customFormat="1" ht="12.75"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</row>
    <row r="81" spans="22:84" s="35" customFormat="1" ht="12.75"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</row>
    <row r="82" spans="22:84" s="35" customFormat="1" ht="12.75"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</row>
    <row r="83" spans="22:84" s="35" customFormat="1" ht="12.75"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</row>
    <row r="84" spans="22:84" s="35" customFormat="1" ht="12.75"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</row>
    <row r="85" spans="22:84" s="35" customFormat="1" ht="12.75"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</row>
    <row r="86" spans="22:84" s="35" customFormat="1" ht="12.75"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</row>
    <row r="87" spans="22:84" s="35" customFormat="1" ht="12.75"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</row>
    <row r="88" spans="22:84" s="35" customFormat="1" ht="12.75"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</row>
    <row r="89" spans="22:84" s="35" customFormat="1" ht="12.75"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</row>
    <row r="90" spans="22:84" s="35" customFormat="1" ht="12.75"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</row>
    <row r="91" spans="22:84" s="35" customFormat="1" ht="12.75"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</row>
    <row r="92" spans="22:84" s="35" customFormat="1" ht="12.75"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</row>
    <row r="93" spans="22:84" s="35" customFormat="1" ht="12.75"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</row>
    <row r="94" spans="22:84" s="35" customFormat="1" ht="12.75"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</row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ht="12.75">
      <c r="C139" s="35"/>
    </row>
    <row r="140" ht="12.75">
      <c r="C140" s="35"/>
    </row>
    <row r="141" ht="12.75">
      <c r="C141" s="35"/>
    </row>
    <row r="142" ht="12.75">
      <c r="C142" s="35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51" right="0.48" top="0.59" bottom="0.22" header="0.33" footer="0.29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2007-09-28T07:52:27Z</cp:lastPrinted>
  <dcterms:created xsi:type="dcterms:W3CDTF">2000-11-16T08:27:55Z</dcterms:created>
  <dcterms:modified xsi:type="dcterms:W3CDTF">2007-09-28T08:58:16Z</dcterms:modified>
  <cp:category/>
  <cp:version/>
  <cp:contentType/>
  <cp:contentStatus/>
</cp:coreProperties>
</file>