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330" tabRatio="599" activeTab="0"/>
  </bookViews>
  <sheets>
    <sheet name="dochody" sheetId="1" r:id="rId1"/>
    <sheet name="zad.zlec.wydatków" sheetId="2" r:id="rId2"/>
    <sheet name="zad.zlec.dochodów" sheetId="3" r:id="rId3"/>
    <sheet name="Wydatki" sheetId="4" r:id="rId4"/>
  </sheets>
  <definedNames>
    <definedName name="_xlnm.Print_Area" localSheetId="0">'dochody'!$A$1:$G$60</definedName>
    <definedName name="_xlnm.Print_Area" localSheetId="3">'Wydatki'!$A$1:$G$149</definedName>
    <definedName name="_xlnm.Print_Area" localSheetId="2">'zad.zlec.dochodów'!$A$1:$G$21</definedName>
    <definedName name="_xlnm.Print_Area" localSheetId="1">'zad.zlec.wydatków'!$A$1:$G$29</definedName>
  </definedNames>
  <calcPr fullCalcOnLoad="1"/>
</workbook>
</file>

<file path=xl/sharedStrings.xml><?xml version="1.0" encoding="utf-8"?>
<sst xmlns="http://schemas.openxmlformats.org/spreadsheetml/2006/main" count="393" uniqueCount="187">
  <si>
    <t>Rozdział</t>
  </si>
  <si>
    <t>Treść</t>
  </si>
  <si>
    <t>Plan w zł</t>
  </si>
  <si>
    <t>Zwiększenie</t>
  </si>
  <si>
    <t>Zmniejszenie</t>
  </si>
  <si>
    <t>Plan po zmianach</t>
  </si>
  <si>
    <t>PLAN PO ZMIANACH</t>
  </si>
  <si>
    <t>§</t>
  </si>
  <si>
    <t xml:space="preserve"> </t>
  </si>
  <si>
    <t>Załącznik Nr 2</t>
  </si>
  <si>
    <t xml:space="preserve"> Plan po zmianach   </t>
  </si>
  <si>
    <t>Zakup usług pozostałych</t>
  </si>
  <si>
    <t xml:space="preserve">Zmiany w planie dochodów budżetowych na 2007  rok </t>
  </si>
  <si>
    <t>Zmiany w planie wydatków  budżetowych na 2007 rok</t>
  </si>
  <si>
    <t>Wynagrodzenia bezosobowe</t>
  </si>
  <si>
    <t>Zmiany w planie wydatków  zadań zleconych na 2007 rok.</t>
  </si>
  <si>
    <t>PLAN PO ZAMIANACH</t>
  </si>
  <si>
    <t>Podróże służbowe krajowe</t>
  </si>
  <si>
    <t>Zakup materiałów i wyposażenia</t>
  </si>
  <si>
    <t>Zakup akcesoriów komputerowych, w tym programów i licencji</t>
  </si>
  <si>
    <t>DZIAŁ 756</t>
  </si>
  <si>
    <t>DOCHODY OD OSÓB PRAWNYCH, OD OSÓB FIZYCZNYCH I OD INNYCH JEDNOSTEK NIEPOSIADAJĄCYCH OSOBOWOŚCI PRAWNEJ ORAZ WYDATKI ZWIĄZANE Z ICH POBOREM</t>
  </si>
  <si>
    <t>75618</t>
  </si>
  <si>
    <t>0480</t>
  </si>
  <si>
    <t>Wpływy z opłat za wydawanie zezwoleń na sprzedaż alkoholu</t>
  </si>
  <si>
    <t>Wpływy z innych opłat stanowiących dochody jednostek samorzadu terytorialnego na podstawie ustaw</t>
  </si>
  <si>
    <t>DZIAŁ 854</t>
  </si>
  <si>
    <t>EDUKACYJNA OPIEKA WYCHOWAWCZA</t>
  </si>
  <si>
    <t>85415</t>
  </si>
  <si>
    <t>Pomoc materialna dla uczniów</t>
  </si>
  <si>
    <t>2030</t>
  </si>
  <si>
    <t>Dotacje celowe otrzymane z budżetu państwa na realizację własnych zadań bieżących gmin(związków gmin)</t>
  </si>
  <si>
    <t>DZIAŁ 852</t>
  </si>
  <si>
    <t>POMOC SPOŁECZNA</t>
  </si>
  <si>
    <t>Świadczenia rodzinne, zaliczka alimentacyjna oraz skłądki na ubezpieczebnie emerytalne i rentowe z ubezpieczenia społecznego</t>
  </si>
  <si>
    <t>3020</t>
  </si>
  <si>
    <t>Wydatki osobowe niezaliczane do wynagrodzeń</t>
  </si>
  <si>
    <t>Wynagrodzenia osobowe pracowników</t>
  </si>
  <si>
    <t>Składki na ubezpieczenie społeczne</t>
  </si>
  <si>
    <t>Składki na Fundusz Pracy</t>
  </si>
  <si>
    <t>Zakup usług zdrowotnych</t>
  </si>
  <si>
    <t>Ośrodki pomocy społecznej</t>
  </si>
  <si>
    <t>DZIAŁ 851</t>
  </si>
  <si>
    <t>OCHRONA ZDROWIA</t>
  </si>
  <si>
    <t>85154</t>
  </si>
  <si>
    <t>Przeciwdziałanie alkoholizmowi</t>
  </si>
  <si>
    <t>Pozostała działalność</t>
  </si>
  <si>
    <t>3240</t>
  </si>
  <si>
    <t>Stypendia dla uczniów</t>
  </si>
  <si>
    <t>DZIAŁ 710</t>
  </si>
  <si>
    <t>Plany zagospodarowania przestrzennego</t>
  </si>
  <si>
    <t>DZIAŁALNOŚĆ USŁUGOWA</t>
  </si>
  <si>
    <t>DZIAŁ 801</t>
  </si>
  <si>
    <t>OŚWIATA I WYCHOWANIE</t>
  </si>
  <si>
    <t>80101</t>
  </si>
  <si>
    <t>Szkoły podstawowe</t>
  </si>
  <si>
    <t>6050</t>
  </si>
  <si>
    <t>Wydatki inwestycyjne jednostek budżetowych</t>
  </si>
  <si>
    <t>DZIAŁ 926</t>
  </si>
  <si>
    <t>KULTURA FIZYCZNA I SPORT</t>
  </si>
  <si>
    <t>Opłaty z tytułu usług telekomunikacyjnych telefonii stacjonarnej</t>
  </si>
  <si>
    <t>Zakup materiałów papierniczych do sprzętu drukarskiego i urządzeń kserograficznych</t>
  </si>
  <si>
    <t>Zakup usług dostępu do sieci Internet</t>
  </si>
  <si>
    <t>85295</t>
  </si>
  <si>
    <t>4210</t>
  </si>
  <si>
    <t>Zakup usług przez jednostki samorządu terytorialnego od innych jednostek samorządu terytorialnego</t>
  </si>
  <si>
    <t>Przewodniczący Rady Miejskiej</t>
  </si>
  <si>
    <t>Tomasz Cyganek</t>
  </si>
  <si>
    <t>Załącznik Nr 1</t>
  </si>
  <si>
    <t>Załącznik Nr 2 a</t>
  </si>
  <si>
    <t>DZIAŁ 750</t>
  </si>
  <si>
    <t>85212</t>
  </si>
  <si>
    <t>ADMINISTRACJA PUBLICZNA</t>
  </si>
  <si>
    <t>80195</t>
  </si>
  <si>
    <t>85219</t>
  </si>
  <si>
    <t>DZIAŁ 020</t>
  </si>
  <si>
    <t>LEŚNICTWO</t>
  </si>
  <si>
    <t>02001</t>
  </si>
  <si>
    <t>Gospodarka leśna</t>
  </si>
  <si>
    <t>0750</t>
  </si>
  <si>
    <t>Dochody z najmu idzierżawy składników majątkowych Skarbu Państwa, jednostek samorządu terytorialnego lub innych jednostek zaliczanych do sektora finansów publicznych oraz innych umów o podobnym charakterze</t>
  </si>
  <si>
    <t>DZIAŁ 700</t>
  </si>
  <si>
    <t>70005</t>
  </si>
  <si>
    <t>0770</t>
  </si>
  <si>
    <t>0870</t>
  </si>
  <si>
    <t>Wpłaty z tytułu odpłatnego nabycia prawa własności oraz prawa uzytkowania wieczystego nieruchomości</t>
  </si>
  <si>
    <t>Wpływy ze sprzedaży składników majątkowych</t>
  </si>
  <si>
    <t>GOSPODARKA MIESZKANIOWA</t>
  </si>
  <si>
    <t>Gospodarka gruntami i nieruchomościami</t>
  </si>
  <si>
    <t>71035</t>
  </si>
  <si>
    <t>Cmentarze</t>
  </si>
  <si>
    <t>0960</t>
  </si>
  <si>
    <t>Otrzymane spadki, zapisy i darowizny w postaci pieniężnej</t>
  </si>
  <si>
    <t>75023</t>
  </si>
  <si>
    <t>Urzędy gmin (miast i miast na prawach powiatu)</t>
  </si>
  <si>
    <t>0690</t>
  </si>
  <si>
    <t>0920</t>
  </si>
  <si>
    <t>Pozostałe odsetki</t>
  </si>
  <si>
    <t>Wpływy z różnych opłat</t>
  </si>
  <si>
    <t>75615</t>
  </si>
  <si>
    <t>Wpływy z podatku rolnego, podatku leśnego, podatku od czynności cywilnoprawnych, podatków i opłat lokalnych od osób prawnych i innych jednostek organizacyjnych</t>
  </si>
  <si>
    <t>0500</t>
  </si>
  <si>
    <t>0910</t>
  </si>
  <si>
    <t>2680</t>
  </si>
  <si>
    <t>75616</t>
  </si>
  <si>
    <t>Wpływy z podatku rolnego, podatku leśnego, podatku od spadków i darowizn, podatku od czynności cywilnoprawnych oraz podatków i opłat lokalnych od osób fizycznych</t>
  </si>
  <si>
    <t>0450</t>
  </si>
  <si>
    <t>Podatek od czynności cywilnoprawnych</t>
  </si>
  <si>
    <t>Odsetki od nieterminowych wpłat z tytułu podatków i opłat</t>
  </si>
  <si>
    <t>Rekompensaty utraconych dochodów w podatkach i opłatach lokalnych</t>
  </si>
  <si>
    <t>Wpływy z opłaty administracyjnej za czynności urzędowe</t>
  </si>
  <si>
    <t>75621</t>
  </si>
  <si>
    <t>Udziały gmin w podatkach stanowiących dochód budżetu państwa</t>
  </si>
  <si>
    <t>0020</t>
  </si>
  <si>
    <t>Podatek dochodowy od osób prawnych</t>
  </si>
  <si>
    <t>80104</t>
  </si>
  <si>
    <t>Przedszkola</t>
  </si>
  <si>
    <t>0830</t>
  </si>
  <si>
    <t>Wpływy z usług</t>
  </si>
  <si>
    <t>0970</t>
  </si>
  <si>
    <t>Wpływy z różnych dochodów</t>
  </si>
  <si>
    <t xml:space="preserve">DZIAŁ 900 </t>
  </si>
  <si>
    <t>GOSPODARKA KOMUNALNA I OCHRONA ŚRODOWISKA</t>
  </si>
  <si>
    <t>90019</t>
  </si>
  <si>
    <t>Wpływy i wydatki związane z gromadzeniem środków z opłat i kar za korzystanie ze środowiska</t>
  </si>
  <si>
    <t>0460</t>
  </si>
  <si>
    <t>Wpływy z opłaty eksploatacyjnej</t>
  </si>
  <si>
    <t>DZIAŁ 010</t>
  </si>
  <si>
    <t>01010</t>
  </si>
  <si>
    <t>ROLNICTWO I ŁOWIECTWO</t>
  </si>
  <si>
    <t>Infrastruktura wodociągowa i sanitacyjna wsi</t>
  </si>
  <si>
    <t>Dopłaty w spółkach prawa handlowego</t>
  </si>
  <si>
    <t>70004</t>
  </si>
  <si>
    <t>Różne jednostki obsługi gospodarki mieszkaniowej</t>
  </si>
  <si>
    <t>71014</t>
  </si>
  <si>
    <t>4300</t>
  </si>
  <si>
    <t>75022</t>
  </si>
  <si>
    <t>Rady gmin ( miast i miast na prawach powiatu)</t>
  </si>
  <si>
    <t>Wydatki na zakupy inwestycyjne jednostek budżetowych</t>
  </si>
  <si>
    <t>Urzędy gmin ( miast i miast na prawach powiatu)</t>
  </si>
  <si>
    <t>Koszty postępowania sądowego i prokuratorskiego</t>
  </si>
  <si>
    <t>Zakup usług remontowych</t>
  </si>
  <si>
    <t>Zakup energii</t>
  </si>
  <si>
    <t>Zakup pomocy naukowych, dydaktycznych i książek</t>
  </si>
  <si>
    <t>Różne opłaty i składki</t>
  </si>
  <si>
    <t>Szkolenia pracowników niebędących członkami korpusu służby cywilnej</t>
  </si>
  <si>
    <t>80103</t>
  </si>
  <si>
    <t>Oddziały przedszkolne w szkołach podstawowych</t>
  </si>
  <si>
    <t>Składki na ubezpieczenia społeczne</t>
  </si>
  <si>
    <t>Zakup środków żywności</t>
  </si>
  <si>
    <t>80114</t>
  </si>
  <si>
    <t>Zespoły obsługi ekonomiczno-administracyjnej szkół</t>
  </si>
  <si>
    <t>3260</t>
  </si>
  <si>
    <t>Inne formy pomocy dla uczniów</t>
  </si>
  <si>
    <t>85401</t>
  </si>
  <si>
    <t>Świetlice szkolne</t>
  </si>
  <si>
    <t>85407</t>
  </si>
  <si>
    <t>DZIAŁ 900</t>
  </si>
  <si>
    <t>90003</t>
  </si>
  <si>
    <t>Placówki wychowania pozaszkolnego</t>
  </si>
  <si>
    <t>Oczyszczanie miast i wsi</t>
  </si>
  <si>
    <t>92605</t>
  </si>
  <si>
    <t>Zadania w zakresie kultury fizycznej</t>
  </si>
  <si>
    <t>4410</t>
  </si>
  <si>
    <t>4430</t>
  </si>
  <si>
    <t>DZIAŁ 754</t>
  </si>
  <si>
    <t>75412</t>
  </si>
  <si>
    <t>BEZPIECZEŃSTWO PUBLICZNE I OCHRONA ŚRODOWISKA</t>
  </si>
  <si>
    <t>Ochotnicze straże pożarne</t>
  </si>
  <si>
    <t>Odpisy na zakładowy fundusz swiadczeń socjalnych</t>
  </si>
  <si>
    <t>DZIAŁ 751</t>
  </si>
  <si>
    <t>75108</t>
  </si>
  <si>
    <t>URZĘDY NACZELNYCH ORGANÓW WŁADZY PAŃSTWOWEJ, KONTROLI I OCHRONY PRAWA ORAZ SĄDOWNICTWA</t>
  </si>
  <si>
    <t>Wybory do Sejmu i Senatu</t>
  </si>
  <si>
    <t>4010</t>
  </si>
  <si>
    <t>2010</t>
  </si>
  <si>
    <t>Dotacje celowe otrzymane z budżetu państwa na ralizcję zadań bieżących z zakresu administracji rządowej oraz innych zadań zleconych gminom (związkom gmin) ustawami</t>
  </si>
  <si>
    <t>85213</t>
  </si>
  <si>
    <t>Składki na ubezpieczenie zdrowotne opłacane za osoby pobierające niektóre świadczenia z pomocy społecznej oraz niektóre swiadczenia rodzinne</t>
  </si>
  <si>
    <t>85195</t>
  </si>
  <si>
    <t>3110</t>
  </si>
  <si>
    <t>Świadczenia społeczne</t>
  </si>
  <si>
    <t>Składki na ubezpieczenie zdrowotne</t>
  </si>
  <si>
    <t>do UCHWAŁY RM w SĘPÓLNIE KRAJEŃSKIM</t>
  </si>
  <si>
    <t>Nr XIV/96/07 z dnia  22 listopada 2007 roku</t>
  </si>
  <si>
    <t>Zmiany w planie dochodów zadań zleconych na 2007 rok.</t>
  </si>
  <si>
    <t>Załącznik Nr 1 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</si>
</sst>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0.0"/>
    <numFmt numFmtId="171" formatCode="0.000"/>
    <numFmt numFmtId="172" formatCode="#,##0.0"/>
    <numFmt numFmtId="173" formatCode="[$€-2]\ #,##0.00_);[Red]\([$€-2]\ #,##0.00\)"/>
  </numFmts>
  <fonts count="10">
    <font>
      <sz val="10"/>
      <name val="Arial CE"/>
      <family val="0"/>
    </font>
    <font>
      <sz val="14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4" fontId="7" fillId="0" borderId="1" xfId="15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3" fontId="8" fillId="0" borderId="0" xfId="15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left" wrapText="1"/>
    </xf>
    <xf numFmtId="4" fontId="8" fillId="0" borderId="1" xfId="15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9" fontId="8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7" xfId="0" applyFont="1" applyBorder="1" applyAlignment="1">
      <alignment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wrapText="1"/>
    </xf>
    <xf numFmtId="4" fontId="0" fillId="0" borderId="0" xfId="0" applyNumberFormat="1" applyFont="1" applyBorder="1" applyAlignment="1">
      <alignment/>
    </xf>
    <xf numFmtId="49" fontId="7" fillId="0" borderId="4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" fontId="8" fillId="0" borderId="0" xfId="15" applyNumberFormat="1" applyFont="1" applyBorder="1" applyAlignment="1">
      <alignment horizontal="right" vertical="center"/>
    </xf>
    <xf numFmtId="4" fontId="7" fillId="0" borderId="0" xfId="15" applyNumberFormat="1" applyFont="1" applyBorder="1" applyAlignment="1">
      <alignment horizontal="right" vertical="center"/>
    </xf>
    <xf numFmtId="4" fontId="8" fillId="0" borderId="0" xfId="15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/>
    </xf>
    <xf numFmtId="49" fontId="8" fillId="0" borderId="4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4" fontId="7" fillId="0" borderId="0" xfId="15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Border="1" applyAlignment="1">
      <alignment vertical="center"/>
    </xf>
    <xf numFmtId="4" fontId="8" fillId="0" borderId="1" xfId="15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" fontId="2" fillId="0" borderId="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4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left" wrapText="1"/>
    </xf>
    <xf numFmtId="49" fontId="8" fillId="0" borderId="4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68"/>
  <sheetViews>
    <sheetView tabSelected="1" zoomScale="90" zoomScaleNormal="90" zoomScaleSheetLayoutView="50" workbookViewId="0" topLeftCell="B43">
      <selection activeCell="D9" sqref="D9"/>
    </sheetView>
  </sheetViews>
  <sheetFormatPr defaultColWidth="9.00390625" defaultRowHeight="12.75"/>
  <cols>
    <col min="1" max="1" width="15.75390625" style="64" customWidth="1"/>
    <col min="2" max="2" width="7.875" style="30" customWidth="1"/>
    <col min="3" max="3" width="56.625" style="30" customWidth="1"/>
    <col min="4" max="4" width="18.00390625" style="76" customWidth="1"/>
    <col min="5" max="5" width="19.375" style="76" customWidth="1"/>
    <col min="6" max="6" width="18.00390625" style="76" customWidth="1"/>
    <col min="7" max="7" width="24.25390625" style="76" customWidth="1"/>
    <col min="8" max="84" width="9.125" style="31" customWidth="1"/>
    <col min="85" max="16384" width="9.125" style="30" customWidth="1"/>
  </cols>
  <sheetData>
    <row r="1" spans="1:7" s="41" customFormat="1" ht="18.75">
      <c r="A1" s="114" t="s">
        <v>12</v>
      </c>
      <c r="B1" s="115"/>
      <c r="C1" s="115"/>
      <c r="D1" s="115"/>
      <c r="E1" s="115"/>
      <c r="F1" s="115"/>
      <c r="G1" s="69"/>
    </row>
    <row r="2" spans="1:7" s="41" customFormat="1" ht="12.75">
      <c r="A2" s="61"/>
      <c r="B2" s="40"/>
      <c r="C2" s="40"/>
      <c r="D2" s="70"/>
      <c r="E2" s="70"/>
      <c r="F2" s="96" t="s">
        <v>68</v>
      </c>
      <c r="G2" s="96"/>
    </row>
    <row r="3" spans="1:7" s="41" customFormat="1" ht="12.75">
      <c r="A3" s="61"/>
      <c r="B3" s="40"/>
      <c r="C3" s="40"/>
      <c r="D3" s="70"/>
      <c r="E3" s="70"/>
      <c r="F3" s="5" t="s">
        <v>183</v>
      </c>
      <c r="G3" s="5"/>
    </row>
    <row r="4" spans="1:7" s="41" customFormat="1" ht="12.75" customHeight="1">
      <c r="A4" s="62"/>
      <c r="B4" s="42"/>
      <c r="C4" s="42"/>
      <c r="D4" s="71"/>
      <c r="E4" s="71"/>
      <c r="F4" s="95" t="s">
        <v>184</v>
      </c>
      <c r="G4" s="95"/>
    </row>
    <row r="5" spans="1:7" s="43" customFormat="1" ht="28.5" customHeight="1">
      <c r="A5" s="16" t="s">
        <v>0</v>
      </c>
      <c r="B5" s="36" t="s">
        <v>7</v>
      </c>
      <c r="C5" s="36" t="s">
        <v>1</v>
      </c>
      <c r="D5" s="16" t="s">
        <v>2</v>
      </c>
      <c r="E5" s="16" t="s">
        <v>3</v>
      </c>
      <c r="F5" s="16" t="s">
        <v>4</v>
      </c>
      <c r="G5" s="16" t="s">
        <v>5</v>
      </c>
    </row>
    <row r="6" spans="1:7" s="46" customFormat="1" ht="12.75">
      <c r="A6" s="63">
        <v>1</v>
      </c>
      <c r="B6" s="44">
        <v>2</v>
      </c>
      <c r="C6" s="45">
        <v>3</v>
      </c>
      <c r="D6" s="77">
        <v>4</v>
      </c>
      <c r="E6" s="77">
        <v>5</v>
      </c>
      <c r="F6" s="78">
        <v>6</v>
      </c>
      <c r="G6" s="63">
        <v>7</v>
      </c>
    </row>
    <row r="7" spans="1:24" s="80" customFormat="1" ht="18" customHeight="1">
      <c r="A7" s="57" t="s">
        <v>75</v>
      </c>
      <c r="B7" s="57"/>
      <c r="C7" s="56" t="s">
        <v>76</v>
      </c>
      <c r="D7" s="58">
        <v>5597.84</v>
      </c>
      <c r="E7" s="58">
        <f>E8</f>
        <v>190.6</v>
      </c>
      <c r="F7" s="58">
        <f>F8</f>
        <v>0</v>
      </c>
      <c r="G7" s="91">
        <f aca="true" t="shared" si="0" ref="G7:G41">D7+E7-F7</f>
        <v>5788.4400000000005</v>
      </c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W7" s="5"/>
      <c r="X7" s="5"/>
    </row>
    <row r="8" spans="1:84" s="24" customFormat="1" ht="12.75">
      <c r="A8" s="35" t="s">
        <v>77</v>
      </c>
      <c r="B8" s="53"/>
      <c r="C8" s="54" t="s">
        <v>78</v>
      </c>
      <c r="D8" s="21">
        <v>5597.84</v>
      </c>
      <c r="E8" s="22">
        <f>E9</f>
        <v>190.6</v>
      </c>
      <c r="F8" s="22">
        <f>F9</f>
        <v>0</v>
      </c>
      <c r="G8" s="22">
        <f t="shared" si="0"/>
        <v>5788.4400000000005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</row>
    <row r="9" spans="1:84" s="24" customFormat="1" ht="51">
      <c r="A9" s="18"/>
      <c r="B9" s="32" t="s">
        <v>79</v>
      </c>
      <c r="C9" s="33" t="s">
        <v>80</v>
      </c>
      <c r="D9" s="34">
        <v>5597.84</v>
      </c>
      <c r="E9" s="19">
        <v>190.6</v>
      </c>
      <c r="F9" s="19">
        <v>0</v>
      </c>
      <c r="G9" s="19">
        <f t="shared" si="0"/>
        <v>5788.4400000000005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</row>
    <row r="10" spans="1:24" s="80" customFormat="1" ht="18" customHeight="1">
      <c r="A10" s="57" t="s">
        <v>81</v>
      </c>
      <c r="B10" s="57"/>
      <c r="C10" s="56" t="s">
        <v>87</v>
      </c>
      <c r="D10" s="58">
        <v>931645</v>
      </c>
      <c r="E10" s="58">
        <f>E11</f>
        <v>509772.74</v>
      </c>
      <c r="F10" s="58">
        <f>F11</f>
        <v>457845</v>
      </c>
      <c r="G10" s="91">
        <f t="shared" si="0"/>
        <v>983572.74</v>
      </c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W10" s="5"/>
      <c r="X10" s="5"/>
    </row>
    <row r="11" spans="1:84" s="24" customFormat="1" ht="12.75">
      <c r="A11" s="35" t="s">
        <v>82</v>
      </c>
      <c r="B11" s="53"/>
      <c r="C11" s="54" t="s">
        <v>88</v>
      </c>
      <c r="D11" s="21">
        <v>931645</v>
      </c>
      <c r="E11" s="22">
        <f>E12+E13</f>
        <v>509772.74</v>
      </c>
      <c r="F11" s="22">
        <f>F12+F13</f>
        <v>457845</v>
      </c>
      <c r="G11" s="22">
        <f t="shared" si="0"/>
        <v>983572.74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</row>
    <row r="12" spans="1:84" s="24" customFormat="1" ht="25.5">
      <c r="A12" s="18"/>
      <c r="B12" s="32" t="s">
        <v>83</v>
      </c>
      <c r="C12" s="33" t="s">
        <v>85</v>
      </c>
      <c r="D12" s="34">
        <v>25000</v>
      </c>
      <c r="E12" s="19">
        <v>509772.74</v>
      </c>
      <c r="F12" s="19">
        <v>0</v>
      </c>
      <c r="G12" s="19">
        <f t="shared" si="0"/>
        <v>534772.74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</row>
    <row r="13" spans="1:84" s="24" customFormat="1" ht="12.75">
      <c r="A13" s="18"/>
      <c r="B13" s="32" t="s">
        <v>84</v>
      </c>
      <c r="C13" s="33" t="s">
        <v>86</v>
      </c>
      <c r="D13" s="34">
        <v>457845</v>
      </c>
      <c r="E13" s="19">
        <v>0</v>
      </c>
      <c r="F13" s="19">
        <v>457845</v>
      </c>
      <c r="G13" s="19">
        <f t="shared" si="0"/>
        <v>0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</row>
    <row r="14" spans="1:24" s="80" customFormat="1" ht="18" customHeight="1">
      <c r="A14" s="57" t="s">
        <v>49</v>
      </c>
      <c r="B14" s="57"/>
      <c r="C14" s="56" t="s">
        <v>51</v>
      </c>
      <c r="D14" s="58">
        <v>11750</v>
      </c>
      <c r="E14" s="58">
        <f>E15</f>
        <v>545</v>
      </c>
      <c r="F14" s="58">
        <f>F15</f>
        <v>0</v>
      </c>
      <c r="G14" s="91">
        <f t="shared" si="0"/>
        <v>12295</v>
      </c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W14" s="5"/>
      <c r="X14" s="5"/>
    </row>
    <row r="15" spans="1:84" s="24" customFormat="1" ht="12.75">
      <c r="A15" s="35" t="s">
        <v>89</v>
      </c>
      <c r="B15" s="53"/>
      <c r="C15" s="100" t="s">
        <v>90</v>
      </c>
      <c r="D15" s="21">
        <v>11750</v>
      </c>
      <c r="E15" s="22">
        <f>E16</f>
        <v>545</v>
      </c>
      <c r="F15" s="22">
        <f>F16</f>
        <v>0</v>
      </c>
      <c r="G15" s="22">
        <f t="shared" si="0"/>
        <v>12295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</row>
    <row r="16" spans="1:84" s="24" customFormat="1" ht="12.75">
      <c r="A16" s="18"/>
      <c r="B16" s="32" t="s">
        <v>91</v>
      </c>
      <c r="C16" s="33" t="s">
        <v>92</v>
      </c>
      <c r="D16" s="34">
        <v>7750</v>
      </c>
      <c r="E16" s="19">
        <v>545</v>
      </c>
      <c r="F16" s="19">
        <v>0</v>
      </c>
      <c r="G16" s="19">
        <f t="shared" si="0"/>
        <v>8295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</row>
    <row r="17" spans="1:24" s="80" customFormat="1" ht="22.5" customHeight="1">
      <c r="A17" s="57" t="s">
        <v>70</v>
      </c>
      <c r="B17" s="57"/>
      <c r="C17" s="56" t="s">
        <v>72</v>
      </c>
      <c r="D17" s="58">
        <v>218636.2</v>
      </c>
      <c r="E17" s="58">
        <f>E18</f>
        <v>18020.71</v>
      </c>
      <c r="F17" s="58">
        <f>F18</f>
        <v>0</v>
      </c>
      <c r="G17" s="91">
        <f t="shared" si="0"/>
        <v>236656.91</v>
      </c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W17" s="5"/>
      <c r="X17" s="5"/>
    </row>
    <row r="18" spans="1:84" s="24" customFormat="1" ht="12.75">
      <c r="A18" s="35" t="s">
        <v>93</v>
      </c>
      <c r="B18" s="53"/>
      <c r="C18" s="100" t="s">
        <v>94</v>
      </c>
      <c r="D18" s="21">
        <v>92259.2</v>
      </c>
      <c r="E18" s="22">
        <f>E19+E20</f>
        <v>18020.71</v>
      </c>
      <c r="F18" s="22">
        <f>F19+F20</f>
        <v>0</v>
      </c>
      <c r="G18" s="22">
        <f t="shared" si="0"/>
        <v>110279.91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</row>
    <row r="19" spans="1:84" s="24" customFormat="1" ht="12.75">
      <c r="A19" s="18"/>
      <c r="B19" s="32" t="s">
        <v>95</v>
      </c>
      <c r="C19" s="33" t="s">
        <v>98</v>
      </c>
      <c r="D19" s="34">
        <v>17700</v>
      </c>
      <c r="E19" s="19">
        <v>2576.83</v>
      </c>
      <c r="F19" s="19">
        <v>0</v>
      </c>
      <c r="G19" s="19">
        <f t="shared" si="0"/>
        <v>20276.83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</row>
    <row r="20" spans="1:84" s="24" customFormat="1" ht="12.75">
      <c r="A20" s="18"/>
      <c r="B20" s="32" t="s">
        <v>96</v>
      </c>
      <c r="C20" s="33" t="s">
        <v>97</v>
      </c>
      <c r="D20" s="34">
        <v>48000</v>
      </c>
      <c r="E20" s="19">
        <v>15443.88</v>
      </c>
      <c r="F20" s="19"/>
      <c r="G20" s="19">
        <f t="shared" si="0"/>
        <v>63443.88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</row>
    <row r="21" spans="1:24" s="80" customFormat="1" ht="47.25" customHeight="1">
      <c r="A21" s="57" t="s">
        <v>20</v>
      </c>
      <c r="B21" s="57"/>
      <c r="C21" s="56" t="s">
        <v>21</v>
      </c>
      <c r="D21" s="58">
        <v>10161539.01</v>
      </c>
      <c r="E21" s="58">
        <f>E30+E22+E26+E32</f>
        <v>85006.17</v>
      </c>
      <c r="F21" s="58">
        <f>F30+F22+F26+F32</f>
        <v>2000</v>
      </c>
      <c r="G21" s="91">
        <f t="shared" si="0"/>
        <v>10244545.18</v>
      </c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W21" s="5"/>
      <c r="X21" s="5"/>
    </row>
    <row r="22" spans="1:84" s="24" customFormat="1" ht="38.25">
      <c r="A22" s="35" t="s">
        <v>99</v>
      </c>
      <c r="B22" s="53"/>
      <c r="C22" s="101" t="s">
        <v>100</v>
      </c>
      <c r="D22" s="21">
        <v>3069698.5</v>
      </c>
      <c r="E22" s="22">
        <f>E23+E24+E25</f>
        <v>6128.5</v>
      </c>
      <c r="F22" s="22">
        <f>F23+F24+F25</f>
        <v>200</v>
      </c>
      <c r="G22" s="22">
        <f t="shared" si="0"/>
        <v>3075627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</row>
    <row r="23" spans="1:84" s="24" customFormat="1" ht="12.75">
      <c r="A23" s="18"/>
      <c r="B23" s="32" t="s">
        <v>101</v>
      </c>
      <c r="C23" s="33" t="s">
        <v>107</v>
      </c>
      <c r="D23" s="34">
        <v>2000</v>
      </c>
      <c r="E23" s="19">
        <v>6128</v>
      </c>
      <c r="F23" s="19">
        <v>0</v>
      </c>
      <c r="G23" s="19">
        <f t="shared" si="0"/>
        <v>8128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</row>
    <row r="24" spans="1:84" s="24" customFormat="1" ht="12.75">
      <c r="A24" s="18"/>
      <c r="B24" s="32" t="s">
        <v>102</v>
      </c>
      <c r="C24" s="33" t="s">
        <v>108</v>
      </c>
      <c r="D24" s="34">
        <v>11960</v>
      </c>
      <c r="E24" s="19">
        <v>0</v>
      </c>
      <c r="F24" s="19">
        <v>200</v>
      </c>
      <c r="G24" s="19">
        <f t="shared" si="0"/>
        <v>11760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</row>
    <row r="25" spans="1:84" s="104" customFormat="1" ht="25.5">
      <c r="A25" s="18"/>
      <c r="B25" s="32" t="s">
        <v>103</v>
      </c>
      <c r="C25" s="102" t="s">
        <v>109</v>
      </c>
      <c r="D25" s="34">
        <v>181401.5</v>
      </c>
      <c r="E25" s="19">
        <v>0.5</v>
      </c>
      <c r="F25" s="19">
        <v>0</v>
      </c>
      <c r="G25" s="19">
        <f t="shared" si="0"/>
        <v>181402</v>
      </c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</row>
    <row r="26" spans="1:84" s="24" customFormat="1" ht="38.25">
      <c r="A26" s="35" t="s">
        <v>104</v>
      </c>
      <c r="B26" s="53"/>
      <c r="C26" s="101" t="s">
        <v>105</v>
      </c>
      <c r="D26" s="21">
        <v>2433377.9</v>
      </c>
      <c r="E26" s="22">
        <f>E27+E28+E29</f>
        <v>15569.32</v>
      </c>
      <c r="F26" s="22">
        <f>F27+F28+F29</f>
        <v>1800</v>
      </c>
      <c r="G26" s="22">
        <f t="shared" si="0"/>
        <v>2447147.2199999997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</row>
    <row r="27" spans="1:84" s="24" customFormat="1" ht="12.75">
      <c r="A27" s="18"/>
      <c r="B27" s="32" t="s">
        <v>106</v>
      </c>
      <c r="C27" s="33" t="s">
        <v>110</v>
      </c>
      <c r="D27" s="34">
        <v>16549</v>
      </c>
      <c r="E27" s="19">
        <v>2505.2</v>
      </c>
      <c r="F27" s="19">
        <v>0</v>
      </c>
      <c r="G27" s="19">
        <f t="shared" si="0"/>
        <v>19054.2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</row>
    <row r="28" spans="1:84" s="24" customFormat="1" ht="12.75">
      <c r="A28" s="18"/>
      <c r="B28" s="32" t="s">
        <v>101</v>
      </c>
      <c r="C28" s="33" t="s">
        <v>107</v>
      </c>
      <c r="D28" s="34">
        <v>206857</v>
      </c>
      <c r="E28" s="19">
        <v>13064.12</v>
      </c>
      <c r="F28" s="19">
        <v>0</v>
      </c>
      <c r="G28" s="19">
        <f t="shared" si="0"/>
        <v>219921.12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</row>
    <row r="29" spans="1:24" s="109" customFormat="1" ht="12.75">
      <c r="A29" s="7"/>
      <c r="B29" s="32" t="s">
        <v>102</v>
      </c>
      <c r="C29" s="105" t="s">
        <v>108</v>
      </c>
      <c r="D29" s="59">
        <v>31287</v>
      </c>
      <c r="E29" s="59">
        <v>0</v>
      </c>
      <c r="F29" s="59">
        <v>1800</v>
      </c>
      <c r="G29" s="19">
        <f t="shared" si="0"/>
        <v>29487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7"/>
      <c r="W29" s="108"/>
      <c r="X29" s="108"/>
    </row>
    <row r="30" spans="1:84" s="24" customFormat="1" ht="25.5">
      <c r="A30" s="35" t="s">
        <v>22</v>
      </c>
      <c r="B30" s="53"/>
      <c r="C30" s="54" t="s">
        <v>25</v>
      </c>
      <c r="D30" s="21">
        <v>664017.61</v>
      </c>
      <c r="E30" s="22">
        <f>E31</f>
        <v>619.56</v>
      </c>
      <c r="F30" s="22">
        <v>0</v>
      </c>
      <c r="G30" s="22">
        <f t="shared" si="0"/>
        <v>664637.17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</row>
    <row r="31" spans="1:84" s="24" customFormat="1" ht="12.75">
      <c r="A31" s="18"/>
      <c r="B31" s="32" t="s">
        <v>23</v>
      </c>
      <c r="C31" s="33" t="s">
        <v>24</v>
      </c>
      <c r="D31" s="34">
        <v>181792.92</v>
      </c>
      <c r="E31" s="19">
        <v>619.56</v>
      </c>
      <c r="F31" s="19">
        <v>0</v>
      </c>
      <c r="G31" s="19">
        <f t="shared" si="0"/>
        <v>182412.48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</row>
    <row r="32" spans="1:84" s="24" customFormat="1" ht="12.75">
      <c r="A32" s="35" t="s">
        <v>111</v>
      </c>
      <c r="B32" s="53"/>
      <c r="C32" s="54" t="s">
        <v>112</v>
      </c>
      <c r="D32" s="21">
        <v>3985705</v>
      </c>
      <c r="E32" s="22">
        <f>E33</f>
        <v>62688.79</v>
      </c>
      <c r="F32" s="22">
        <v>0</v>
      </c>
      <c r="G32" s="22">
        <f t="shared" si="0"/>
        <v>4048393.79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</row>
    <row r="33" spans="1:84" s="24" customFormat="1" ht="12.75">
      <c r="A33" s="18"/>
      <c r="B33" s="32" t="s">
        <v>113</v>
      </c>
      <c r="C33" s="33" t="s">
        <v>114</v>
      </c>
      <c r="D33" s="34">
        <v>179275</v>
      </c>
      <c r="E33" s="19">
        <v>62688.79</v>
      </c>
      <c r="F33" s="19">
        <v>0</v>
      </c>
      <c r="G33" s="19">
        <f t="shared" si="0"/>
        <v>241963.79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</row>
    <row r="34" spans="1:84" s="24" customFormat="1" ht="12.75">
      <c r="A34" s="35" t="s">
        <v>52</v>
      </c>
      <c r="B34" s="53"/>
      <c r="C34" s="110" t="s">
        <v>53</v>
      </c>
      <c r="D34" s="21">
        <v>408688</v>
      </c>
      <c r="E34" s="22">
        <f>E37+E35</f>
        <v>35250</v>
      </c>
      <c r="F34" s="22">
        <f>F37+F35</f>
        <v>0</v>
      </c>
      <c r="G34" s="22">
        <f t="shared" si="0"/>
        <v>443938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</row>
    <row r="35" spans="1:84" s="24" customFormat="1" ht="12.75">
      <c r="A35" s="35" t="s">
        <v>115</v>
      </c>
      <c r="B35" s="53"/>
      <c r="C35" s="54" t="s">
        <v>116</v>
      </c>
      <c r="D35" s="21">
        <v>239096</v>
      </c>
      <c r="E35" s="22">
        <f>E36</f>
        <v>11250</v>
      </c>
      <c r="F35" s="22">
        <f>F36</f>
        <v>0</v>
      </c>
      <c r="G35" s="22">
        <f t="shared" si="0"/>
        <v>250346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</row>
    <row r="36" spans="1:84" s="24" customFormat="1" ht="12.75">
      <c r="A36" s="18"/>
      <c r="B36" s="32" t="s">
        <v>117</v>
      </c>
      <c r="C36" s="33" t="s">
        <v>118</v>
      </c>
      <c r="D36" s="34">
        <v>239096</v>
      </c>
      <c r="E36" s="19">
        <v>11250</v>
      </c>
      <c r="F36" s="19">
        <v>0</v>
      </c>
      <c r="G36" s="19">
        <f t="shared" si="0"/>
        <v>250346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</row>
    <row r="37" spans="1:84" s="24" customFormat="1" ht="12.75">
      <c r="A37" s="35" t="s">
        <v>73</v>
      </c>
      <c r="B37" s="53"/>
      <c r="C37" s="54" t="s">
        <v>46</v>
      </c>
      <c r="D37" s="21">
        <v>104000</v>
      </c>
      <c r="E37" s="22">
        <f>E38</f>
        <v>24000</v>
      </c>
      <c r="F37" s="22">
        <f>F38</f>
        <v>0</v>
      </c>
      <c r="G37" s="22">
        <f t="shared" si="0"/>
        <v>128000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</row>
    <row r="38" spans="1:84" s="24" customFormat="1" ht="25.5">
      <c r="A38" s="18"/>
      <c r="B38" s="32" t="s">
        <v>30</v>
      </c>
      <c r="C38" s="33" t="s">
        <v>31</v>
      </c>
      <c r="D38" s="34">
        <v>104000</v>
      </c>
      <c r="E38" s="19">
        <v>24000</v>
      </c>
      <c r="F38" s="19">
        <v>0</v>
      </c>
      <c r="G38" s="19">
        <f t="shared" si="0"/>
        <v>128000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</row>
    <row r="39" spans="1:24" s="80" customFormat="1" ht="17.25" customHeight="1">
      <c r="A39" s="57" t="s">
        <v>42</v>
      </c>
      <c r="B39" s="57"/>
      <c r="C39" s="56" t="s">
        <v>43</v>
      </c>
      <c r="D39" s="58">
        <v>100</v>
      </c>
      <c r="E39" s="58">
        <f>E40</f>
        <v>0</v>
      </c>
      <c r="F39" s="58">
        <f>F40</f>
        <v>8</v>
      </c>
      <c r="G39" s="91">
        <f t="shared" si="0"/>
        <v>92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W39" s="5"/>
      <c r="X39" s="5"/>
    </row>
    <row r="40" spans="1:84" s="24" customFormat="1" ht="12.75">
      <c r="A40" s="35" t="s">
        <v>179</v>
      </c>
      <c r="B40" s="53"/>
      <c r="C40" s="54" t="s">
        <v>46</v>
      </c>
      <c r="D40" s="21">
        <v>100</v>
      </c>
      <c r="E40" s="22">
        <f>E41</f>
        <v>0</v>
      </c>
      <c r="F40" s="22">
        <f>F41</f>
        <v>8</v>
      </c>
      <c r="G40" s="22">
        <f t="shared" si="0"/>
        <v>92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</row>
    <row r="41" spans="1:84" s="24" customFormat="1" ht="38.25">
      <c r="A41" s="18"/>
      <c r="B41" s="32" t="s">
        <v>175</v>
      </c>
      <c r="C41" s="33" t="s">
        <v>176</v>
      </c>
      <c r="D41" s="34">
        <v>100</v>
      </c>
      <c r="E41" s="19">
        <v>0</v>
      </c>
      <c r="F41" s="19">
        <v>8</v>
      </c>
      <c r="G41" s="19">
        <f t="shared" si="0"/>
        <v>92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</row>
    <row r="42" spans="1:24" s="80" customFormat="1" ht="17.25" customHeight="1">
      <c r="A42" s="57" t="s">
        <v>32</v>
      </c>
      <c r="B42" s="57"/>
      <c r="C42" s="56" t="s">
        <v>33</v>
      </c>
      <c r="D42" s="58">
        <v>7508302</v>
      </c>
      <c r="E42" s="58">
        <f>E43+E48+E46</f>
        <v>11433.18</v>
      </c>
      <c r="F42" s="58">
        <f>F43+F48+F46</f>
        <v>291240</v>
      </c>
      <c r="G42" s="91">
        <f aca="true" t="shared" si="1" ref="G42:G50">D42+E42-F42</f>
        <v>7228495.18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W42" s="5"/>
      <c r="X42" s="5"/>
    </row>
    <row r="43" spans="1:84" s="24" customFormat="1" ht="25.5">
      <c r="A43" s="35" t="s">
        <v>71</v>
      </c>
      <c r="B43" s="53"/>
      <c r="C43" s="54" t="s">
        <v>34</v>
      </c>
      <c r="D43" s="21">
        <v>5915703</v>
      </c>
      <c r="E43" s="22">
        <f>E44+E45</f>
        <v>2433.18</v>
      </c>
      <c r="F43" s="22">
        <f>F44+F45</f>
        <v>280000</v>
      </c>
      <c r="G43" s="22">
        <f t="shared" si="1"/>
        <v>5638136.18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</row>
    <row r="44" spans="1:84" s="24" customFormat="1" ht="12.75">
      <c r="A44" s="18"/>
      <c r="B44" s="32" t="s">
        <v>119</v>
      </c>
      <c r="C44" s="33" t="s">
        <v>120</v>
      </c>
      <c r="D44" s="34">
        <v>3000</v>
      </c>
      <c r="E44" s="19">
        <v>2433.18</v>
      </c>
      <c r="F44" s="19">
        <v>0</v>
      </c>
      <c r="G44" s="19">
        <f t="shared" si="1"/>
        <v>5433.18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</row>
    <row r="45" spans="1:84" s="24" customFormat="1" ht="38.25">
      <c r="A45" s="18"/>
      <c r="B45" s="32" t="s">
        <v>175</v>
      </c>
      <c r="C45" s="33" t="s">
        <v>176</v>
      </c>
      <c r="D45" s="34">
        <v>5912693</v>
      </c>
      <c r="E45" s="19">
        <v>0</v>
      </c>
      <c r="F45" s="19">
        <v>280000</v>
      </c>
      <c r="G45" s="19">
        <f t="shared" si="1"/>
        <v>5632693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</row>
    <row r="46" spans="1:84" s="24" customFormat="1" ht="38.25">
      <c r="A46" s="35" t="s">
        <v>177</v>
      </c>
      <c r="B46" s="53"/>
      <c r="C46" s="54" t="s">
        <v>178</v>
      </c>
      <c r="D46" s="21">
        <v>14000</v>
      </c>
      <c r="E46" s="22">
        <f>E47</f>
        <v>1000</v>
      </c>
      <c r="F46" s="22">
        <f>F47</f>
        <v>0</v>
      </c>
      <c r="G46" s="22">
        <f>D46+E46-F46</f>
        <v>15000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</row>
    <row r="47" spans="1:84" s="24" customFormat="1" ht="38.25">
      <c r="A47" s="18"/>
      <c r="B47" s="32" t="s">
        <v>175</v>
      </c>
      <c r="C47" s="33" t="s">
        <v>176</v>
      </c>
      <c r="D47" s="34">
        <v>14000</v>
      </c>
      <c r="E47" s="19">
        <v>1000</v>
      </c>
      <c r="F47" s="19">
        <v>0</v>
      </c>
      <c r="G47" s="19">
        <f>D47+E47-F47</f>
        <v>15000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</row>
    <row r="48" spans="1:84" s="24" customFormat="1" ht="12.75">
      <c r="A48" s="35" t="s">
        <v>74</v>
      </c>
      <c r="B48" s="53"/>
      <c r="C48" s="54" t="s">
        <v>41</v>
      </c>
      <c r="D48" s="21">
        <v>325300</v>
      </c>
      <c r="E48" s="22">
        <f>E50+E49</f>
        <v>8000</v>
      </c>
      <c r="F48" s="22">
        <f>F50+F49</f>
        <v>11240</v>
      </c>
      <c r="G48" s="22">
        <f t="shared" si="1"/>
        <v>322060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</row>
    <row r="49" spans="1:84" s="24" customFormat="1" ht="12.75">
      <c r="A49" s="18"/>
      <c r="B49" s="32" t="s">
        <v>95</v>
      </c>
      <c r="C49" s="33" t="s">
        <v>98</v>
      </c>
      <c r="D49" s="34">
        <v>20400</v>
      </c>
      <c r="E49" s="19">
        <v>8000</v>
      </c>
      <c r="F49" s="19">
        <v>0</v>
      </c>
      <c r="G49" s="19">
        <f t="shared" si="1"/>
        <v>28400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</row>
    <row r="50" spans="1:84" s="24" customFormat="1" ht="12.75">
      <c r="A50" s="18"/>
      <c r="B50" s="32" t="s">
        <v>117</v>
      </c>
      <c r="C50" s="33" t="s">
        <v>118</v>
      </c>
      <c r="D50" s="34">
        <v>21400</v>
      </c>
      <c r="E50" s="19">
        <v>0</v>
      </c>
      <c r="F50" s="19">
        <v>11240</v>
      </c>
      <c r="G50" s="19">
        <f t="shared" si="1"/>
        <v>10160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</row>
    <row r="51" spans="1:24" s="80" customFormat="1" ht="20.25" customHeight="1">
      <c r="A51" s="57" t="s">
        <v>26</v>
      </c>
      <c r="B51" s="57"/>
      <c r="C51" s="56" t="s">
        <v>27</v>
      </c>
      <c r="D51" s="58">
        <v>534051</v>
      </c>
      <c r="E51" s="58">
        <f>E52</f>
        <v>41142</v>
      </c>
      <c r="F51" s="58">
        <f>F52</f>
        <v>0</v>
      </c>
      <c r="G51" s="91">
        <f aca="true" t="shared" si="2" ref="G51:G57">D51+E51-F51</f>
        <v>575193</v>
      </c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W51" s="5"/>
      <c r="X51" s="5"/>
    </row>
    <row r="52" spans="1:84" s="24" customFormat="1" ht="12.75">
      <c r="A52" s="35" t="s">
        <v>28</v>
      </c>
      <c r="B52" s="53"/>
      <c r="C52" s="54" t="s">
        <v>29</v>
      </c>
      <c r="D52" s="21">
        <v>534051</v>
      </c>
      <c r="E52" s="22">
        <f>E53</f>
        <v>41142</v>
      </c>
      <c r="F52" s="22">
        <f>F53</f>
        <v>0</v>
      </c>
      <c r="G52" s="22">
        <f t="shared" si="2"/>
        <v>575193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</row>
    <row r="53" spans="1:84" s="24" customFormat="1" ht="25.5">
      <c r="A53" s="18"/>
      <c r="B53" s="32" t="s">
        <v>30</v>
      </c>
      <c r="C53" s="33" t="s">
        <v>31</v>
      </c>
      <c r="D53" s="34">
        <v>534051</v>
      </c>
      <c r="E53" s="19">
        <v>41142</v>
      </c>
      <c r="F53" s="19">
        <v>0</v>
      </c>
      <c r="G53" s="19">
        <f t="shared" si="2"/>
        <v>575193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</row>
    <row r="54" spans="1:24" s="80" customFormat="1" ht="19.5" customHeight="1">
      <c r="A54" s="57" t="s">
        <v>121</v>
      </c>
      <c r="B54" s="57"/>
      <c r="C54" s="56" t="s">
        <v>122</v>
      </c>
      <c r="D54" s="58">
        <v>209221.24</v>
      </c>
      <c r="E54" s="58">
        <f>E55</f>
        <v>2305</v>
      </c>
      <c r="F54" s="58">
        <f>F55</f>
        <v>0</v>
      </c>
      <c r="G54" s="91">
        <f t="shared" si="2"/>
        <v>211526.24</v>
      </c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W54" s="5"/>
      <c r="X54" s="5"/>
    </row>
    <row r="55" spans="1:84" s="24" customFormat="1" ht="25.5">
      <c r="A55" s="35" t="s">
        <v>123</v>
      </c>
      <c r="B55" s="53"/>
      <c r="C55" s="54" t="s">
        <v>124</v>
      </c>
      <c r="D55" s="21">
        <v>8215</v>
      </c>
      <c r="E55" s="22">
        <f>E56</f>
        <v>2305</v>
      </c>
      <c r="F55" s="22">
        <f>F56</f>
        <v>0</v>
      </c>
      <c r="G55" s="22">
        <f t="shared" si="2"/>
        <v>10520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</row>
    <row r="56" spans="1:84" s="24" customFormat="1" ht="12.75">
      <c r="A56" s="18"/>
      <c r="B56" s="32" t="s">
        <v>125</v>
      </c>
      <c r="C56" s="33" t="s">
        <v>126</v>
      </c>
      <c r="D56" s="34">
        <v>8215</v>
      </c>
      <c r="E56" s="19">
        <v>2305</v>
      </c>
      <c r="F56" s="19">
        <v>0</v>
      </c>
      <c r="G56" s="19">
        <f t="shared" si="2"/>
        <v>10520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</row>
    <row r="57" spans="1:84" ht="20.25" customHeight="1">
      <c r="A57" s="16"/>
      <c r="B57" s="37"/>
      <c r="C57" s="36" t="s">
        <v>6</v>
      </c>
      <c r="D57" s="72">
        <v>32584687.69</v>
      </c>
      <c r="E57" s="72">
        <f>E51+E21+E42+E7+E34+E54+E17+E14+E10+E39</f>
        <v>703665.4</v>
      </c>
      <c r="F57" s="72">
        <f>F51+F21+F42+F7+F34+F54+F17+F14+F10+F39</f>
        <v>751093</v>
      </c>
      <c r="G57" s="72">
        <f t="shared" si="2"/>
        <v>32537260.09</v>
      </c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</row>
    <row r="58" spans="1:84" s="24" customFormat="1" ht="21" customHeight="1">
      <c r="A58" s="47"/>
      <c r="B58" s="47"/>
      <c r="C58" s="48"/>
      <c r="D58" s="65"/>
      <c r="E58" s="79"/>
      <c r="F58" s="98" t="s">
        <v>66</v>
      </c>
      <c r="G58" s="98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</row>
    <row r="59" spans="1:84" s="24" customFormat="1" ht="15.75" customHeight="1">
      <c r="A59" s="47"/>
      <c r="B59" s="47"/>
      <c r="C59" s="48"/>
      <c r="D59" s="65"/>
      <c r="E59" s="99"/>
      <c r="F59" s="98"/>
      <c r="G59" s="98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</row>
    <row r="60" spans="5:7" ht="12.75">
      <c r="E60" s="80"/>
      <c r="F60" s="98" t="s">
        <v>67</v>
      </c>
      <c r="G60" s="98"/>
    </row>
    <row r="61" spans="1:84" s="29" customFormat="1" ht="24" customHeight="1">
      <c r="A61" s="25"/>
      <c r="B61" s="26"/>
      <c r="C61" s="49"/>
      <c r="D61" s="66"/>
      <c r="E61" s="74"/>
      <c r="F61" s="74"/>
      <c r="G61" s="74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</row>
    <row r="62" spans="1:84" s="29" customFormat="1" ht="12.75">
      <c r="A62" s="25"/>
      <c r="B62" s="26"/>
      <c r="C62" s="38"/>
      <c r="D62" s="67"/>
      <c r="E62" s="68"/>
      <c r="F62" s="68"/>
      <c r="G62" s="75">
        <f>E57-F57</f>
        <v>-47427.59999999998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</row>
    <row r="63" spans="1:84" s="52" customFormat="1" ht="28.5" customHeight="1">
      <c r="A63" s="25"/>
      <c r="B63" s="51"/>
      <c r="C63" s="50"/>
      <c r="D63" s="74"/>
      <c r="E63" s="74"/>
      <c r="F63" s="74"/>
      <c r="G63" s="74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</row>
    <row r="64" spans="2:7" ht="12.75">
      <c r="B64" s="31"/>
      <c r="C64" s="31"/>
      <c r="D64" s="73"/>
      <c r="E64" s="73"/>
      <c r="F64" s="73"/>
      <c r="G64" s="73"/>
    </row>
    <row r="65" spans="1:84" s="29" customFormat="1" ht="12.75">
      <c r="A65" s="25"/>
      <c r="B65" s="26"/>
      <c r="C65" s="38"/>
      <c r="D65" s="67"/>
      <c r="E65" s="73"/>
      <c r="F65" s="73"/>
      <c r="G65" s="73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</row>
    <row r="66" spans="2:7" ht="12.75">
      <c r="B66" s="31"/>
      <c r="C66" s="31"/>
      <c r="D66" s="73"/>
      <c r="E66" s="73"/>
      <c r="F66" s="73"/>
      <c r="G66" s="73"/>
    </row>
    <row r="67" spans="2:7" ht="20.25" customHeight="1">
      <c r="B67" s="31"/>
      <c r="C67" s="31"/>
      <c r="D67" s="73"/>
      <c r="E67" s="73"/>
      <c r="F67" s="73"/>
      <c r="G67" s="73"/>
    </row>
    <row r="68" spans="2:7" ht="15" customHeight="1">
      <c r="B68" s="31"/>
      <c r="C68" s="31"/>
      <c r="D68" s="73"/>
      <c r="E68" s="68"/>
      <c r="F68" s="68"/>
      <c r="G68" s="75"/>
    </row>
  </sheetData>
  <mergeCells count="1">
    <mergeCell ref="A1:F1"/>
  </mergeCells>
  <printOptions horizontalCentered="1"/>
  <pageMargins left="0.58" right="0.39" top="0.58" bottom="0.37" header="0.3" footer="0.37"/>
  <pageSetup horizontalDpi="600" verticalDpi="600" orientation="landscape" paperSize="9" scale="85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F30"/>
  <sheetViews>
    <sheetView workbookViewId="0" topLeftCell="A13">
      <selection activeCell="E27" sqref="E27:G29"/>
    </sheetView>
  </sheetViews>
  <sheetFormatPr defaultColWidth="9.00390625" defaultRowHeight="12.75"/>
  <cols>
    <col min="1" max="1" width="12.125" style="79" customWidth="1"/>
    <col min="2" max="2" width="6.75390625" style="79" customWidth="1"/>
    <col min="3" max="3" width="38.75390625" style="80" customWidth="1"/>
    <col min="4" max="4" width="14.25390625" style="80" bestFit="1" customWidth="1"/>
    <col min="5" max="5" width="15.375" style="80" customWidth="1"/>
    <col min="6" max="6" width="18.875" style="80" customWidth="1"/>
    <col min="7" max="7" width="23.00390625" style="80" customWidth="1"/>
    <col min="8" max="21" width="9.125" style="79" hidden="1" customWidth="1"/>
    <col min="22" max="16384" width="9.125" style="80" customWidth="1"/>
  </cols>
  <sheetData>
    <row r="1" spans="1:7" ht="21.75" customHeight="1">
      <c r="A1" s="118" t="s">
        <v>15</v>
      </c>
      <c r="B1" s="119"/>
      <c r="C1" s="119"/>
      <c r="D1" s="119"/>
      <c r="E1" s="119"/>
      <c r="F1" s="119"/>
      <c r="G1" s="1" t="s">
        <v>8</v>
      </c>
    </row>
    <row r="2" spans="1:7" ht="12.75">
      <c r="A2" s="3"/>
      <c r="B2" s="3"/>
      <c r="C2" s="1"/>
      <c r="D2" s="1"/>
      <c r="E2" s="1"/>
      <c r="F2" s="96" t="s">
        <v>69</v>
      </c>
      <c r="G2" s="96"/>
    </row>
    <row r="3" spans="1:7" ht="12.75">
      <c r="A3" s="5"/>
      <c r="B3" s="5"/>
      <c r="C3" s="2"/>
      <c r="D3" s="2"/>
      <c r="E3" s="2"/>
      <c r="F3" s="5" t="s">
        <v>183</v>
      </c>
      <c r="G3" s="5"/>
    </row>
    <row r="4" spans="1:7" ht="12.75">
      <c r="A4" s="5"/>
      <c r="B4" s="5"/>
      <c r="C4" s="2"/>
      <c r="D4" s="2"/>
      <c r="E4" s="2"/>
      <c r="F4" s="95" t="s">
        <v>184</v>
      </c>
      <c r="G4" s="95"/>
    </row>
    <row r="5" spans="1:24" ht="25.5" customHeight="1">
      <c r="A5" s="10" t="s">
        <v>0</v>
      </c>
      <c r="B5" s="10" t="s">
        <v>7</v>
      </c>
      <c r="C5" s="81" t="s">
        <v>1</v>
      </c>
      <c r="D5" s="82" t="s">
        <v>2</v>
      </c>
      <c r="E5" s="10" t="s">
        <v>3</v>
      </c>
      <c r="F5" s="83" t="s">
        <v>4</v>
      </c>
      <c r="G5" s="11" t="s">
        <v>10</v>
      </c>
      <c r="V5" s="84"/>
      <c r="W5" s="116"/>
      <c r="X5" s="116"/>
    </row>
    <row r="6" spans="1:24" ht="13.5" customHeight="1">
      <c r="A6" s="7">
        <v>1</v>
      </c>
      <c r="B6" s="7">
        <v>2</v>
      </c>
      <c r="C6" s="85">
        <v>3</v>
      </c>
      <c r="D6" s="7">
        <v>4</v>
      </c>
      <c r="E6" s="7">
        <v>5</v>
      </c>
      <c r="F6" s="7">
        <v>6</v>
      </c>
      <c r="G6" s="4">
        <v>7</v>
      </c>
      <c r="W6" s="117"/>
      <c r="X6" s="117"/>
    </row>
    <row r="7" spans="1:21" s="24" customFormat="1" ht="51">
      <c r="A7" s="35" t="s">
        <v>170</v>
      </c>
      <c r="B7" s="35"/>
      <c r="C7" s="56" t="s">
        <v>172</v>
      </c>
      <c r="D7" s="21">
        <v>27588</v>
      </c>
      <c r="E7" s="22">
        <f>E8</f>
        <v>2901.98</v>
      </c>
      <c r="F7" s="22">
        <f>F8</f>
        <v>2901.98</v>
      </c>
      <c r="G7" s="13">
        <f aca="true" t="shared" si="0" ref="G7:G25">D7+E7-F7</f>
        <v>27588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s="24" customFormat="1" ht="12.75">
      <c r="A8" s="35" t="s">
        <v>171</v>
      </c>
      <c r="B8" s="35"/>
      <c r="C8" s="54" t="s">
        <v>173</v>
      </c>
      <c r="D8" s="21">
        <v>24307</v>
      </c>
      <c r="E8" s="22">
        <f>SUM(E9:E13)</f>
        <v>2901.98</v>
      </c>
      <c r="F8" s="22">
        <f>SUM(F9:F13)</f>
        <v>2901.98</v>
      </c>
      <c r="G8" s="13">
        <f t="shared" si="0"/>
        <v>24307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4" ht="12.75">
      <c r="A9" s="7"/>
      <c r="B9" s="7">
        <v>4170</v>
      </c>
      <c r="C9" s="86" t="s">
        <v>14</v>
      </c>
      <c r="D9" s="59">
        <v>4407</v>
      </c>
      <c r="E9" s="59">
        <v>0</v>
      </c>
      <c r="F9" s="59">
        <v>1928.36</v>
      </c>
      <c r="G9" s="60">
        <f t="shared" si="0"/>
        <v>2478.6400000000003</v>
      </c>
      <c r="W9" s="5"/>
      <c r="X9" s="5"/>
    </row>
    <row r="10" spans="1:24" ht="12.75">
      <c r="A10" s="7"/>
      <c r="B10" s="7">
        <v>4210</v>
      </c>
      <c r="C10" s="86" t="s">
        <v>18</v>
      </c>
      <c r="D10" s="59">
        <v>3300</v>
      </c>
      <c r="E10" s="59">
        <v>0</v>
      </c>
      <c r="F10" s="59">
        <v>586.43</v>
      </c>
      <c r="G10" s="60">
        <f t="shared" si="0"/>
        <v>2713.57</v>
      </c>
      <c r="W10" s="5"/>
      <c r="X10" s="5"/>
    </row>
    <row r="11" spans="1:24" s="113" customFormat="1" ht="12.75">
      <c r="A11" s="7"/>
      <c r="B11" s="7">
        <v>4300</v>
      </c>
      <c r="C11" s="94" t="s">
        <v>11</v>
      </c>
      <c r="D11" s="59">
        <v>1980</v>
      </c>
      <c r="E11" s="59">
        <v>2445.38</v>
      </c>
      <c r="F11" s="59">
        <v>0</v>
      </c>
      <c r="G11" s="97">
        <f t="shared" si="0"/>
        <v>4425.38</v>
      </c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W11" s="108"/>
      <c r="X11" s="108"/>
    </row>
    <row r="12" spans="1:24" ht="12.75">
      <c r="A12" s="7"/>
      <c r="B12" s="7">
        <v>4410</v>
      </c>
      <c r="C12" s="86" t="s">
        <v>17</v>
      </c>
      <c r="D12" s="59">
        <v>1500</v>
      </c>
      <c r="E12" s="59">
        <v>456.6</v>
      </c>
      <c r="F12" s="59">
        <v>0</v>
      </c>
      <c r="G12" s="97">
        <f t="shared" si="0"/>
        <v>1956.6</v>
      </c>
      <c r="W12" s="5"/>
      <c r="X12" s="5"/>
    </row>
    <row r="13" spans="1:24" ht="25.5">
      <c r="A13" s="7"/>
      <c r="B13" s="7">
        <v>4750</v>
      </c>
      <c r="C13" s="86" t="s">
        <v>19</v>
      </c>
      <c r="D13" s="59">
        <v>520</v>
      </c>
      <c r="E13" s="59">
        <v>0</v>
      </c>
      <c r="F13" s="59">
        <v>387.19</v>
      </c>
      <c r="G13" s="97">
        <f t="shared" si="0"/>
        <v>132.81</v>
      </c>
      <c r="W13" s="5"/>
      <c r="X13" s="5"/>
    </row>
    <row r="14" spans="1:21" s="24" customFormat="1" ht="12.75">
      <c r="A14" s="35" t="s">
        <v>42</v>
      </c>
      <c r="B14" s="35"/>
      <c r="C14" s="56" t="s">
        <v>43</v>
      </c>
      <c r="D14" s="21">
        <v>100</v>
      </c>
      <c r="E14" s="22">
        <f>E15</f>
        <v>0</v>
      </c>
      <c r="F14" s="22">
        <f>F15</f>
        <v>8</v>
      </c>
      <c r="G14" s="13">
        <f t="shared" si="0"/>
        <v>92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s="24" customFormat="1" ht="14.25" customHeight="1">
      <c r="A15" s="35" t="s">
        <v>179</v>
      </c>
      <c r="B15" s="35"/>
      <c r="C15" s="20" t="s">
        <v>46</v>
      </c>
      <c r="D15" s="21">
        <v>100</v>
      </c>
      <c r="E15" s="22">
        <f>SUM(E16:E16)</f>
        <v>0</v>
      </c>
      <c r="F15" s="22">
        <f>SUM(F16:F16)</f>
        <v>8</v>
      </c>
      <c r="G15" s="13">
        <f t="shared" si="0"/>
        <v>92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4" s="9" customFormat="1" ht="12.75">
      <c r="A16" s="7"/>
      <c r="B16" s="7">
        <v>4210</v>
      </c>
      <c r="C16" s="86" t="s">
        <v>18</v>
      </c>
      <c r="D16" s="59">
        <v>100</v>
      </c>
      <c r="E16" s="59">
        <v>0</v>
      </c>
      <c r="F16" s="59">
        <v>8</v>
      </c>
      <c r="G16" s="92">
        <f t="shared" si="0"/>
        <v>92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0"/>
      <c r="W16" s="5"/>
      <c r="X16" s="5"/>
    </row>
    <row r="17" spans="1:21" s="24" customFormat="1" ht="12.75">
      <c r="A17" s="35" t="s">
        <v>32</v>
      </c>
      <c r="B17" s="35"/>
      <c r="C17" s="56" t="s">
        <v>33</v>
      </c>
      <c r="D17" s="21">
        <v>6074485</v>
      </c>
      <c r="E17" s="22">
        <f>E18+E23</f>
        <v>1823</v>
      </c>
      <c r="F17" s="22">
        <f>F18+F23</f>
        <v>280823</v>
      </c>
      <c r="G17" s="13">
        <f t="shared" si="0"/>
        <v>5795485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s="24" customFormat="1" ht="38.25">
      <c r="A18" s="35" t="s">
        <v>71</v>
      </c>
      <c r="B18" s="35"/>
      <c r="C18" s="54" t="s">
        <v>34</v>
      </c>
      <c r="D18" s="21">
        <v>5912693</v>
      </c>
      <c r="E18" s="22">
        <f>SUM(E19:E22)</f>
        <v>823</v>
      </c>
      <c r="F18" s="22">
        <f>SUM(F19:F22)</f>
        <v>280823</v>
      </c>
      <c r="G18" s="13">
        <f t="shared" si="0"/>
        <v>5632693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84" s="24" customFormat="1" ht="12.75">
      <c r="A19" s="18"/>
      <c r="B19" s="32" t="s">
        <v>180</v>
      </c>
      <c r="C19" s="94" t="s">
        <v>181</v>
      </c>
      <c r="D19" s="34">
        <v>5740692</v>
      </c>
      <c r="E19" s="19">
        <v>0</v>
      </c>
      <c r="F19" s="19">
        <v>271600</v>
      </c>
      <c r="G19" s="60">
        <f t="shared" si="0"/>
        <v>5469092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</row>
    <row r="20" spans="1:24" ht="12.75">
      <c r="A20" s="7"/>
      <c r="B20" s="7">
        <v>4010</v>
      </c>
      <c r="C20" s="86" t="s">
        <v>37</v>
      </c>
      <c r="D20" s="59">
        <v>102300</v>
      </c>
      <c r="E20" s="59">
        <v>0</v>
      </c>
      <c r="F20" s="59">
        <v>8400</v>
      </c>
      <c r="G20" s="60">
        <f t="shared" si="0"/>
        <v>93900</v>
      </c>
      <c r="W20" s="5"/>
      <c r="X20" s="5"/>
    </row>
    <row r="21" spans="1:24" ht="12.75">
      <c r="A21" s="7"/>
      <c r="B21" s="7">
        <v>4110</v>
      </c>
      <c r="C21" s="86" t="s">
        <v>38</v>
      </c>
      <c r="D21" s="59">
        <v>14300</v>
      </c>
      <c r="E21" s="59">
        <v>0</v>
      </c>
      <c r="F21" s="59">
        <v>823</v>
      </c>
      <c r="G21" s="60">
        <f t="shared" si="0"/>
        <v>13477</v>
      </c>
      <c r="W21" s="5"/>
      <c r="X21" s="5"/>
    </row>
    <row r="22" spans="1:24" ht="25.5">
      <c r="A22" s="7"/>
      <c r="B22" s="7">
        <v>4440</v>
      </c>
      <c r="C22" s="86" t="s">
        <v>169</v>
      </c>
      <c r="D22" s="59">
        <v>3200</v>
      </c>
      <c r="E22" s="59">
        <v>823</v>
      </c>
      <c r="F22" s="59">
        <v>0</v>
      </c>
      <c r="G22" s="60">
        <f t="shared" si="0"/>
        <v>4023</v>
      </c>
      <c r="W22" s="5"/>
      <c r="X22" s="5"/>
    </row>
    <row r="23" spans="1:21" s="24" customFormat="1" ht="51">
      <c r="A23" s="35" t="s">
        <v>177</v>
      </c>
      <c r="B23" s="35"/>
      <c r="C23" s="56" t="s">
        <v>178</v>
      </c>
      <c r="D23" s="21">
        <v>14000</v>
      </c>
      <c r="E23" s="22">
        <f>SUM(E24:E24)</f>
        <v>1000</v>
      </c>
      <c r="F23" s="22">
        <f>SUM(F24:F24)</f>
        <v>0</v>
      </c>
      <c r="G23" s="13">
        <f t="shared" si="0"/>
        <v>15000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4" s="9" customFormat="1" ht="12.75">
      <c r="A24" s="7"/>
      <c r="B24" s="7">
        <v>4130</v>
      </c>
      <c r="C24" s="86" t="s">
        <v>182</v>
      </c>
      <c r="D24" s="59">
        <v>14000</v>
      </c>
      <c r="E24" s="59">
        <v>1000</v>
      </c>
      <c r="F24" s="59">
        <v>0</v>
      </c>
      <c r="G24" s="92">
        <f t="shared" si="0"/>
        <v>15000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0"/>
      <c r="W24" s="5"/>
      <c r="X24" s="5"/>
    </row>
    <row r="25" spans="1:21" s="24" customFormat="1" ht="12.75">
      <c r="A25" s="16"/>
      <c r="B25" s="17"/>
      <c r="C25" s="20" t="s">
        <v>16</v>
      </c>
      <c r="D25" s="21">
        <v>6579712</v>
      </c>
      <c r="E25" s="22">
        <f>E7+E17+E14</f>
        <v>4724.98</v>
      </c>
      <c r="F25" s="22">
        <f>F7+F17+F14</f>
        <v>283732.98</v>
      </c>
      <c r="G25" s="13">
        <f t="shared" si="0"/>
        <v>6300704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s="24" customFormat="1" ht="12.75">
      <c r="A26" s="25"/>
      <c r="B26" s="26"/>
      <c r="C26" s="87"/>
      <c r="D26" s="88"/>
      <c r="E26" s="89"/>
      <c r="F26" s="89"/>
      <c r="G26" s="90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84" s="24" customFormat="1" ht="12.75">
      <c r="A27" s="25"/>
      <c r="B27" s="26"/>
      <c r="D27" s="27"/>
      <c r="E27" s="79"/>
      <c r="F27" s="98" t="s">
        <v>66</v>
      </c>
      <c r="G27" s="9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9"/>
      <c r="W27" s="29"/>
      <c r="X27" s="29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</row>
    <row r="28" spans="3:7" ht="12.75">
      <c r="C28" s="79"/>
      <c r="D28" s="79"/>
      <c r="E28" s="99"/>
      <c r="F28" s="98"/>
      <c r="G28" s="98"/>
    </row>
    <row r="29" spans="3:7" ht="12.75">
      <c r="C29" s="79"/>
      <c r="D29" s="79"/>
      <c r="F29" s="98" t="s">
        <v>67</v>
      </c>
      <c r="G29" s="98"/>
    </row>
    <row r="30" ht="12.75">
      <c r="C30" s="79"/>
    </row>
  </sheetData>
  <mergeCells count="3">
    <mergeCell ref="W5:X5"/>
    <mergeCell ref="W6:X6"/>
    <mergeCell ref="A1:F1"/>
  </mergeCells>
  <printOptions/>
  <pageMargins left="0.75" right="0.75" top="0.58" bottom="0.62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19"/>
  <sheetViews>
    <sheetView workbookViewId="0" topLeftCell="A1">
      <selection activeCell="F10" sqref="F10"/>
    </sheetView>
  </sheetViews>
  <sheetFormatPr defaultColWidth="9.00390625" defaultRowHeight="12.75"/>
  <cols>
    <col min="1" max="1" width="12.00390625" style="79" customWidth="1"/>
    <col min="2" max="2" width="9.125" style="79" customWidth="1"/>
    <col min="3" max="3" width="45.625" style="80" customWidth="1"/>
    <col min="4" max="4" width="15.375" style="80" customWidth="1"/>
    <col min="5" max="5" width="13.375" style="80" customWidth="1"/>
    <col min="6" max="6" width="13.125" style="80" customWidth="1"/>
    <col min="7" max="7" width="16.375" style="80" bestFit="1" customWidth="1"/>
    <col min="8" max="21" width="9.125" style="79" customWidth="1"/>
    <col min="22" max="16384" width="9.125" style="80" customWidth="1"/>
  </cols>
  <sheetData>
    <row r="1" spans="1:7" ht="21.75" customHeight="1">
      <c r="A1" s="118" t="s">
        <v>185</v>
      </c>
      <c r="B1" s="118"/>
      <c r="C1" s="118"/>
      <c r="D1" s="118"/>
      <c r="E1" s="118"/>
      <c r="F1" s="118"/>
      <c r="G1" s="118"/>
    </row>
    <row r="2" spans="1:7" ht="12.75">
      <c r="A2" s="3"/>
      <c r="B2" s="3"/>
      <c r="C2" s="1"/>
      <c r="D2" s="1"/>
      <c r="E2" s="116" t="s">
        <v>186</v>
      </c>
      <c r="F2" s="116"/>
      <c r="G2" s="116"/>
    </row>
    <row r="3" spans="1:7" ht="12.75">
      <c r="A3" s="5"/>
      <c r="B3" s="5"/>
      <c r="C3" s="2"/>
      <c r="D3" s="2"/>
      <c r="E3" s="120" t="s">
        <v>183</v>
      </c>
      <c r="F3" s="120"/>
      <c r="G3" s="120"/>
    </row>
    <row r="4" spans="1:7" ht="12.75">
      <c r="A4" s="5"/>
      <c r="B4" s="5"/>
      <c r="C4" s="2"/>
      <c r="D4" s="2"/>
      <c r="E4" s="121" t="s">
        <v>184</v>
      </c>
      <c r="F4" s="121"/>
      <c r="G4" s="121"/>
    </row>
    <row r="5" spans="1:24" ht="25.5" customHeight="1">
      <c r="A5" s="10" t="s">
        <v>0</v>
      </c>
      <c r="B5" s="10" t="s">
        <v>7</v>
      </c>
      <c r="C5" s="81" t="s">
        <v>1</v>
      </c>
      <c r="D5" s="82" t="s">
        <v>2</v>
      </c>
      <c r="E5" s="10" t="s">
        <v>3</v>
      </c>
      <c r="F5" s="83" t="s">
        <v>4</v>
      </c>
      <c r="G5" s="11" t="s">
        <v>10</v>
      </c>
      <c r="V5" s="84"/>
      <c r="W5" s="116"/>
      <c r="X5" s="116"/>
    </row>
    <row r="6" spans="1:24" ht="13.5" customHeight="1">
      <c r="A6" s="7">
        <v>1</v>
      </c>
      <c r="B6" s="7">
        <v>2</v>
      </c>
      <c r="C6" s="85">
        <v>3</v>
      </c>
      <c r="D6" s="7">
        <v>4</v>
      </c>
      <c r="E6" s="7">
        <v>5</v>
      </c>
      <c r="F6" s="7">
        <v>6</v>
      </c>
      <c r="G6" s="4">
        <v>7</v>
      </c>
      <c r="W6" s="117"/>
      <c r="X6" s="117"/>
    </row>
    <row r="7" spans="1:24" ht="17.25" customHeight="1">
      <c r="A7" s="57" t="s">
        <v>42</v>
      </c>
      <c r="B7" s="57"/>
      <c r="C7" s="56" t="s">
        <v>43</v>
      </c>
      <c r="D7" s="58">
        <v>100</v>
      </c>
      <c r="E7" s="58">
        <f>E8</f>
        <v>0</v>
      </c>
      <c r="F7" s="58">
        <f>F8</f>
        <v>8</v>
      </c>
      <c r="G7" s="91">
        <f aca="true" t="shared" si="0" ref="G7:G15">D7+E7-F7</f>
        <v>92</v>
      </c>
      <c r="W7" s="5"/>
      <c r="X7" s="5"/>
    </row>
    <row r="8" spans="1:84" s="24" customFormat="1" ht="12.75">
      <c r="A8" s="35" t="s">
        <v>179</v>
      </c>
      <c r="B8" s="53"/>
      <c r="C8" s="56" t="s">
        <v>46</v>
      </c>
      <c r="D8" s="21">
        <v>100</v>
      </c>
      <c r="E8" s="22">
        <f>E9</f>
        <v>0</v>
      </c>
      <c r="F8" s="22">
        <f>F9</f>
        <v>8</v>
      </c>
      <c r="G8" s="22">
        <f t="shared" si="0"/>
        <v>92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</row>
    <row r="9" spans="1:84" s="24" customFormat="1" ht="51">
      <c r="A9" s="18"/>
      <c r="B9" s="32" t="s">
        <v>175</v>
      </c>
      <c r="C9" s="105" t="s">
        <v>176</v>
      </c>
      <c r="D9" s="34">
        <v>100</v>
      </c>
      <c r="E9" s="19">
        <v>0</v>
      </c>
      <c r="F9" s="19">
        <v>8</v>
      </c>
      <c r="G9" s="19">
        <f t="shared" si="0"/>
        <v>92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</row>
    <row r="10" spans="1:24" ht="17.25" customHeight="1">
      <c r="A10" s="57" t="s">
        <v>32</v>
      </c>
      <c r="B10" s="57"/>
      <c r="C10" s="56" t="s">
        <v>33</v>
      </c>
      <c r="D10" s="58">
        <v>6074485</v>
      </c>
      <c r="E10" s="58">
        <f>E11+E13</f>
        <v>1000</v>
      </c>
      <c r="F10" s="58">
        <f>F11+F13</f>
        <v>280000</v>
      </c>
      <c r="G10" s="91">
        <f t="shared" si="0"/>
        <v>5795485</v>
      </c>
      <c r="W10" s="5"/>
      <c r="X10" s="5"/>
    </row>
    <row r="11" spans="1:84" s="24" customFormat="1" ht="38.25">
      <c r="A11" s="35" t="s">
        <v>71</v>
      </c>
      <c r="B11" s="53"/>
      <c r="C11" s="56" t="s">
        <v>34</v>
      </c>
      <c r="D11" s="21">
        <v>5912693</v>
      </c>
      <c r="E11" s="22">
        <f>E12</f>
        <v>0</v>
      </c>
      <c r="F11" s="22">
        <f>F12</f>
        <v>280000</v>
      </c>
      <c r="G11" s="22">
        <f t="shared" si="0"/>
        <v>5632693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</row>
    <row r="12" spans="1:84" s="24" customFormat="1" ht="51">
      <c r="A12" s="18"/>
      <c r="B12" s="32" t="s">
        <v>175</v>
      </c>
      <c r="C12" s="105" t="s">
        <v>176</v>
      </c>
      <c r="D12" s="34">
        <v>5912693</v>
      </c>
      <c r="E12" s="19">
        <v>0</v>
      </c>
      <c r="F12" s="19">
        <v>280000</v>
      </c>
      <c r="G12" s="19">
        <f t="shared" si="0"/>
        <v>5632693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</row>
    <row r="13" spans="1:84" s="24" customFormat="1" ht="38.25">
      <c r="A13" s="35" t="s">
        <v>177</v>
      </c>
      <c r="B13" s="53"/>
      <c r="C13" s="56" t="s">
        <v>178</v>
      </c>
      <c r="D13" s="21">
        <v>14000</v>
      </c>
      <c r="E13" s="22">
        <f>E14</f>
        <v>1000</v>
      </c>
      <c r="F13" s="22">
        <f>F14</f>
        <v>0</v>
      </c>
      <c r="G13" s="22">
        <f t="shared" si="0"/>
        <v>15000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</row>
    <row r="14" spans="1:84" s="24" customFormat="1" ht="51">
      <c r="A14" s="18"/>
      <c r="B14" s="32" t="s">
        <v>175</v>
      </c>
      <c r="C14" s="105" t="s">
        <v>176</v>
      </c>
      <c r="D14" s="34">
        <v>14000</v>
      </c>
      <c r="E14" s="19">
        <v>1000</v>
      </c>
      <c r="F14" s="19">
        <v>0</v>
      </c>
      <c r="G14" s="19">
        <f t="shared" si="0"/>
        <v>15000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</row>
    <row r="15" spans="1:21" s="24" customFormat="1" ht="12.75">
      <c r="A15" s="16"/>
      <c r="B15" s="17"/>
      <c r="C15" s="20" t="s">
        <v>16</v>
      </c>
      <c r="D15" s="21">
        <v>6579712</v>
      </c>
      <c r="E15" s="22">
        <f>E7+E10</f>
        <v>1000</v>
      </c>
      <c r="F15" s="22">
        <f>F7+F10</f>
        <v>280008</v>
      </c>
      <c r="G15" s="13">
        <f t="shared" si="0"/>
        <v>6300704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7" spans="5:7" ht="12.75">
      <c r="E17" s="79"/>
      <c r="F17" s="98" t="s">
        <v>66</v>
      </c>
      <c r="G17" s="98"/>
    </row>
    <row r="18" spans="5:7" ht="12.75">
      <c r="E18" s="99"/>
      <c r="F18" s="98"/>
      <c r="G18" s="98"/>
    </row>
    <row r="19" spans="6:7" ht="12.75">
      <c r="F19" s="98" t="s">
        <v>67</v>
      </c>
      <c r="G19" s="98"/>
    </row>
  </sheetData>
  <mergeCells count="6">
    <mergeCell ref="W5:X5"/>
    <mergeCell ref="W6:X6"/>
    <mergeCell ref="E2:G2"/>
    <mergeCell ref="A1:G1"/>
    <mergeCell ref="E3:G3"/>
    <mergeCell ref="E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232"/>
  <sheetViews>
    <sheetView workbookViewId="0" topLeftCell="A1">
      <selection activeCell="D3" sqref="D3"/>
    </sheetView>
  </sheetViews>
  <sheetFormatPr defaultColWidth="9.00390625" defaultRowHeight="12.75"/>
  <cols>
    <col min="1" max="1" width="12.125" style="31" customWidth="1"/>
    <col min="2" max="2" width="6.75390625" style="31" customWidth="1"/>
    <col min="3" max="3" width="43.875" style="30" customWidth="1"/>
    <col min="4" max="4" width="14.25390625" style="30" bestFit="1" customWidth="1"/>
    <col min="5" max="5" width="15.375" style="30" customWidth="1"/>
    <col min="6" max="6" width="18.875" style="30" customWidth="1"/>
    <col min="7" max="7" width="23.00390625" style="30" customWidth="1"/>
    <col min="8" max="21" width="9.125" style="31" hidden="1" customWidth="1"/>
    <col min="22" max="16384" width="9.125" style="30" customWidth="1"/>
  </cols>
  <sheetData>
    <row r="1" spans="1:21" s="9" customFormat="1" ht="18.75" customHeight="1">
      <c r="A1" s="118" t="s">
        <v>13</v>
      </c>
      <c r="B1" s="119"/>
      <c r="C1" s="119"/>
      <c r="D1" s="119"/>
      <c r="E1" s="119"/>
      <c r="F1" s="119"/>
      <c r="G1" s="1" t="s">
        <v>8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9" customFormat="1" ht="12.75">
      <c r="A2" s="3"/>
      <c r="B2" s="3"/>
      <c r="C2" s="1"/>
      <c r="D2" s="1"/>
      <c r="E2" s="1"/>
      <c r="F2" s="96" t="s">
        <v>9</v>
      </c>
      <c r="G2" s="96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9" customFormat="1" ht="12.75">
      <c r="A3" s="5"/>
      <c r="B3" s="5"/>
      <c r="C3" s="2"/>
      <c r="D3" s="2"/>
      <c r="E3" s="2"/>
      <c r="F3" s="5" t="s">
        <v>183</v>
      </c>
      <c r="G3" s="5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9" customFormat="1" ht="12.75">
      <c r="A4" s="5"/>
      <c r="B4" s="5"/>
      <c r="C4" s="2"/>
      <c r="D4" s="2"/>
      <c r="E4" s="2"/>
      <c r="F4" s="95" t="s">
        <v>184</v>
      </c>
      <c r="G4" s="95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4" s="9" customFormat="1" ht="29.25" customHeight="1">
      <c r="A5" s="10" t="s">
        <v>0</v>
      </c>
      <c r="B5" s="10" t="s">
        <v>7</v>
      </c>
      <c r="C5" s="10" t="s">
        <v>1</v>
      </c>
      <c r="D5" s="10" t="s">
        <v>2</v>
      </c>
      <c r="E5" s="10" t="s">
        <v>3</v>
      </c>
      <c r="F5" s="10" t="s">
        <v>4</v>
      </c>
      <c r="G5" s="11" t="s">
        <v>10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6"/>
      <c r="W5" s="116"/>
      <c r="X5" s="116"/>
    </row>
    <row r="6" spans="1:24" s="9" customFormat="1" ht="16.5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4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W6" s="117"/>
      <c r="X6" s="117"/>
    </row>
    <row r="7" spans="1:21" s="24" customFormat="1" ht="18.75" customHeight="1">
      <c r="A7" s="35" t="s">
        <v>127</v>
      </c>
      <c r="B7" s="35"/>
      <c r="C7" s="56" t="s">
        <v>129</v>
      </c>
      <c r="D7" s="21">
        <v>1201358</v>
      </c>
      <c r="E7" s="22">
        <f>E8</f>
        <v>199500</v>
      </c>
      <c r="F7" s="22">
        <f>F8</f>
        <v>100000</v>
      </c>
      <c r="G7" s="13">
        <f aca="true" t="shared" si="0" ref="G7:G60">D7+E7-F7</f>
        <v>1300858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s="24" customFormat="1" ht="12.75">
      <c r="A8" s="35" t="s">
        <v>128</v>
      </c>
      <c r="B8" s="35"/>
      <c r="C8" s="54" t="s">
        <v>130</v>
      </c>
      <c r="D8" s="21">
        <v>664164</v>
      </c>
      <c r="E8" s="22">
        <f>SUM(E9:E10)</f>
        <v>199500</v>
      </c>
      <c r="F8" s="22">
        <f>SUM(F9:F10)</f>
        <v>100000</v>
      </c>
      <c r="G8" s="13">
        <f t="shared" si="0"/>
        <v>763664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4" s="80" customFormat="1" ht="12.75">
      <c r="A9" s="7"/>
      <c r="B9" s="7">
        <v>4150</v>
      </c>
      <c r="C9" s="86" t="s">
        <v>131</v>
      </c>
      <c r="D9" s="59">
        <v>149800</v>
      </c>
      <c r="E9" s="59">
        <v>199500</v>
      </c>
      <c r="F9" s="59">
        <v>0</v>
      </c>
      <c r="G9" s="60">
        <f t="shared" si="0"/>
        <v>349300</v>
      </c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W9" s="5"/>
      <c r="X9" s="5"/>
    </row>
    <row r="10" spans="1:24" s="80" customFormat="1" ht="12.75">
      <c r="A10" s="7"/>
      <c r="B10" s="7">
        <v>6050</v>
      </c>
      <c r="C10" s="94" t="s">
        <v>57</v>
      </c>
      <c r="D10" s="59">
        <v>514364</v>
      </c>
      <c r="E10" s="59">
        <v>0</v>
      </c>
      <c r="F10" s="59">
        <v>100000</v>
      </c>
      <c r="G10" s="60">
        <f t="shared" si="0"/>
        <v>414364</v>
      </c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W10" s="5"/>
      <c r="X10" s="5"/>
    </row>
    <row r="11" spans="1:21" s="24" customFormat="1" ht="18.75" customHeight="1">
      <c r="A11" s="35" t="s">
        <v>81</v>
      </c>
      <c r="B11" s="35"/>
      <c r="C11" s="56" t="s">
        <v>87</v>
      </c>
      <c r="D11" s="21">
        <v>320497</v>
      </c>
      <c r="E11" s="22">
        <f>E12</f>
        <v>1619</v>
      </c>
      <c r="F11" s="22">
        <f>F12</f>
        <v>1619</v>
      </c>
      <c r="G11" s="13">
        <f t="shared" si="0"/>
        <v>320497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s="24" customFormat="1" ht="12.75">
      <c r="A12" s="35" t="s">
        <v>132</v>
      </c>
      <c r="B12" s="35"/>
      <c r="C12" s="54" t="s">
        <v>133</v>
      </c>
      <c r="D12" s="21">
        <v>245185</v>
      </c>
      <c r="E12" s="22">
        <f>SUM(E13:E14)</f>
        <v>1619</v>
      </c>
      <c r="F12" s="22">
        <f>SUM(F13:F14)</f>
        <v>1619</v>
      </c>
      <c r="G12" s="13">
        <f t="shared" si="0"/>
        <v>245185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4" s="80" customFormat="1" ht="12.75">
      <c r="A13" s="7"/>
      <c r="B13" s="7">
        <v>4210</v>
      </c>
      <c r="C13" s="86" t="s">
        <v>18</v>
      </c>
      <c r="D13" s="59">
        <v>14000</v>
      </c>
      <c r="E13" s="59">
        <v>1619</v>
      </c>
      <c r="F13" s="59">
        <v>0</v>
      </c>
      <c r="G13" s="60">
        <f t="shared" si="0"/>
        <v>15619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W13" s="5"/>
      <c r="X13" s="5"/>
    </row>
    <row r="14" spans="1:24" s="80" customFormat="1" ht="12.75">
      <c r="A14" s="7"/>
      <c r="B14" s="7">
        <v>4300</v>
      </c>
      <c r="C14" s="94" t="s">
        <v>11</v>
      </c>
      <c r="D14" s="59">
        <v>110000</v>
      </c>
      <c r="E14" s="59">
        <v>0</v>
      </c>
      <c r="F14" s="59">
        <v>1619</v>
      </c>
      <c r="G14" s="60">
        <f t="shared" si="0"/>
        <v>108381</v>
      </c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W14" s="5"/>
      <c r="X14" s="5"/>
    </row>
    <row r="15" spans="1:21" s="24" customFormat="1" ht="18" customHeight="1">
      <c r="A15" s="35" t="s">
        <v>49</v>
      </c>
      <c r="B15" s="35"/>
      <c r="C15" s="56" t="s">
        <v>51</v>
      </c>
      <c r="D15" s="21">
        <v>185399</v>
      </c>
      <c r="E15" s="22">
        <f>E16+E18</f>
        <v>545</v>
      </c>
      <c r="F15" s="22">
        <f>F16+F18</f>
        <v>15276.16</v>
      </c>
      <c r="G15" s="13">
        <f t="shared" si="0"/>
        <v>170667.84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s="24" customFormat="1" ht="14.25" customHeight="1">
      <c r="A16" s="35" t="s">
        <v>134</v>
      </c>
      <c r="B16" s="35"/>
      <c r="C16" s="20" t="s">
        <v>50</v>
      </c>
      <c r="D16" s="21">
        <v>36200</v>
      </c>
      <c r="E16" s="22">
        <f>SUM(E17:E17)</f>
        <v>0</v>
      </c>
      <c r="F16" s="22">
        <f>SUM(F17:F17)</f>
        <v>15276.16</v>
      </c>
      <c r="G16" s="13">
        <f t="shared" si="0"/>
        <v>20923.84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84" s="24" customFormat="1" ht="12.75">
      <c r="A17" s="18"/>
      <c r="B17" s="32" t="s">
        <v>135</v>
      </c>
      <c r="C17" s="94" t="s">
        <v>11</v>
      </c>
      <c r="D17" s="34">
        <v>36200</v>
      </c>
      <c r="E17" s="19">
        <v>0</v>
      </c>
      <c r="F17" s="19">
        <v>15276.16</v>
      </c>
      <c r="G17" s="60">
        <f t="shared" si="0"/>
        <v>20923.84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</row>
    <row r="18" spans="1:21" s="24" customFormat="1" ht="14.25" customHeight="1">
      <c r="A18" s="35" t="s">
        <v>89</v>
      </c>
      <c r="B18" s="35"/>
      <c r="C18" s="20" t="s">
        <v>90</v>
      </c>
      <c r="D18" s="21">
        <v>55435</v>
      </c>
      <c r="E18" s="22">
        <f>SUM(E19:E19)</f>
        <v>545</v>
      </c>
      <c r="F18" s="22">
        <f>SUM(F19:F19)</f>
        <v>0</v>
      </c>
      <c r="G18" s="13">
        <f t="shared" si="0"/>
        <v>55980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84" s="24" customFormat="1" ht="12.75">
      <c r="A19" s="18"/>
      <c r="B19" s="32" t="s">
        <v>56</v>
      </c>
      <c r="C19" s="94" t="s">
        <v>57</v>
      </c>
      <c r="D19" s="34">
        <v>42750</v>
      </c>
      <c r="E19" s="19">
        <v>545</v>
      </c>
      <c r="F19" s="19">
        <v>0</v>
      </c>
      <c r="G19" s="60">
        <f t="shared" si="0"/>
        <v>43295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</row>
    <row r="20" spans="1:21" s="24" customFormat="1" ht="16.5" customHeight="1">
      <c r="A20" s="35" t="s">
        <v>70</v>
      </c>
      <c r="B20" s="35"/>
      <c r="C20" s="56" t="s">
        <v>72</v>
      </c>
      <c r="D20" s="21">
        <v>2926430.8</v>
      </c>
      <c r="E20" s="22">
        <f>E21+E25</f>
        <v>51439.74</v>
      </c>
      <c r="F20" s="22">
        <f>F21+F25</f>
        <v>32639.739999999998</v>
      </c>
      <c r="G20" s="13">
        <f t="shared" si="0"/>
        <v>2945230.8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s="24" customFormat="1" ht="12.75">
      <c r="A21" s="35" t="s">
        <v>136</v>
      </c>
      <c r="B21" s="35"/>
      <c r="C21" s="54" t="s">
        <v>137</v>
      </c>
      <c r="D21" s="21">
        <v>205900</v>
      </c>
      <c r="E21" s="22">
        <f>SUM(E22:E24)</f>
        <v>4229.74</v>
      </c>
      <c r="F21" s="22">
        <f>SUM(F22:F24)</f>
        <v>4229.74</v>
      </c>
      <c r="G21" s="13">
        <f t="shared" si="0"/>
        <v>205900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4" s="80" customFormat="1" ht="12.75">
      <c r="A22" s="7"/>
      <c r="B22" s="7">
        <v>4210</v>
      </c>
      <c r="C22" s="86" t="s">
        <v>18</v>
      </c>
      <c r="D22" s="59">
        <v>24000</v>
      </c>
      <c r="E22" s="59">
        <v>0</v>
      </c>
      <c r="F22" s="59">
        <v>2000</v>
      </c>
      <c r="G22" s="60">
        <f t="shared" si="0"/>
        <v>22000</v>
      </c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W22" s="5"/>
      <c r="X22" s="5"/>
    </row>
    <row r="23" spans="1:24" s="80" customFormat="1" ht="12.75">
      <c r="A23" s="7"/>
      <c r="B23" s="7">
        <v>4300</v>
      </c>
      <c r="C23" s="94" t="s">
        <v>11</v>
      </c>
      <c r="D23" s="59">
        <v>40100</v>
      </c>
      <c r="E23" s="59">
        <v>0</v>
      </c>
      <c r="F23" s="59">
        <v>2229.74</v>
      </c>
      <c r="G23" s="60">
        <f t="shared" si="0"/>
        <v>37870.26</v>
      </c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W23" s="5"/>
      <c r="X23" s="5"/>
    </row>
    <row r="24" spans="1:24" s="113" customFormat="1" ht="25.5">
      <c r="A24" s="7"/>
      <c r="B24" s="7">
        <v>6060</v>
      </c>
      <c r="C24" s="111" t="s">
        <v>138</v>
      </c>
      <c r="D24" s="59">
        <v>0</v>
      </c>
      <c r="E24" s="59">
        <v>4229.74</v>
      </c>
      <c r="F24" s="59">
        <v>0</v>
      </c>
      <c r="G24" s="97">
        <f t="shared" si="0"/>
        <v>4229.74</v>
      </c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W24" s="108"/>
      <c r="X24" s="108"/>
    </row>
    <row r="25" spans="1:21" s="24" customFormat="1" ht="12.75">
      <c r="A25" s="35" t="s">
        <v>93</v>
      </c>
      <c r="B25" s="35"/>
      <c r="C25" s="54" t="s">
        <v>139</v>
      </c>
      <c r="D25" s="21">
        <v>2548428.8</v>
      </c>
      <c r="E25" s="22">
        <f>SUM(E26:E29)</f>
        <v>47210</v>
      </c>
      <c r="F25" s="22">
        <f>SUM(F26:F29)</f>
        <v>28410</v>
      </c>
      <c r="G25" s="13">
        <f t="shared" si="0"/>
        <v>2567228.8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4" s="80" customFormat="1" ht="12.75">
      <c r="A26" s="7"/>
      <c r="B26" s="7">
        <v>4010</v>
      </c>
      <c r="C26" s="86" t="s">
        <v>37</v>
      </c>
      <c r="D26" s="59">
        <v>1376421.6</v>
      </c>
      <c r="E26" s="59">
        <v>0</v>
      </c>
      <c r="F26" s="59">
        <v>28410</v>
      </c>
      <c r="G26" s="60">
        <f t="shared" si="0"/>
        <v>1348011.6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W26" s="5"/>
      <c r="X26" s="5"/>
    </row>
    <row r="27" spans="1:24" s="80" customFormat="1" ht="12.75">
      <c r="A27" s="7"/>
      <c r="B27" s="7">
        <v>4300</v>
      </c>
      <c r="C27" s="94" t="s">
        <v>11</v>
      </c>
      <c r="D27" s="59">
        <v>94800</v>
      </c>
      <c r="E27" s="59">
        <v>42210</v>
      </c>
      <c r="F27" s="59">
        <v>0</v>
      </c>
      <c r="G27" s="60">
        <f t="shared" si="0"/>
        <v>137010</v>
      </c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W27" s="5"/>
      <c r="X27" s="5"/>
    </row>
    <row r="28" spans="1:24" s="80" customFormat="1" ht="12.75">
      <c r="A28" s="7"/>
      <c r="B28" s="7">
        <v>4410</v>
      </c>
      <c r="C28" s="86" t="s">
        <v>17</v>
      </c>
      <c r="D28" s="59">
        <v>24300</v>
      </c>
      <c r="E28" s="59">
        <v>2000</v>
      </c>
      <c r="F28" s="59">
        <v>0</v>
      </c>
      <c r="G28" s="60">
        <f t="shared" si="0"/>
        <v>26300</v>
      </c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W28" s="5"/>
      <c r="X28" s="5"/>
    </row>
    <row r="29" spans="1:24" s="80" customFormat="1" ht="12.75">
      <c r="A29" s="7"/>
      <c r="B29" s="7">
        <v>4610</v>
      </c>
      <c r="C29" s="94" t="s">
        <v>140</v>
      </c>
      <c r="D29" s="59">
        <v>14200</v>
      </c>
      <c r="E29" s="59">
        <v>3000</v>
      </c>
      <c r="F29" s="59">
        <v>0</v>
      </c>
      <c r="G29" s="60">
        <f t="shared" si="0"/>
        <v>17200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W29" s="5"/>
      <c r="X29" s="5"/>
    </row>
    <row r="30" spans="1:21" s="24" customFormat="1" ht="38.25">
      <c r="A30" s="35" t="s">
        <v>170</v>
      </c>
      <c r="B30" s="35"/>
      <c r="C30" s="56" t="s">
        <v>172</v>
      </c>
      <c r="D30" s="21">
        <v>27588</v>
      </c>
      <c r="E30" s="22">
        <f>E31</f>
        <v>2901.98</v>
      </c>
      <c r="F30" s="22">
        <f>F31</f>
        <v>2901.98</v>
      </c>
      <c r="G30" s="13">
        <f aca="true" t="shared" si="1" ref="G30:G39">D30+E30-F30</f>
        <v>27588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s="24" customFormat="1" ht="12.75">
      <c r="A31" s="35" t="s">
        <v>171</v>
      </c>
      <c r="B31" s="35"/>
      <c r="C31" s="54" t="s">
        <v>173</v>
      </c>
      <c r="D31" s="21">
        <v>24307</v>
      </c>
      <c r="E31" s="22">
        <f>SUM(E32:E36)</f>
        <v>2901.98</v>
      </c>
      <c r="F31" s="22">
        <f>SUM(F32:F36)</f>
        <v>2901.98</v>
      </c>
      <c r="G31" s="13">
        <f t="shared" si="1"/>
        <v>24307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4" s="80" customFormat="1" ht="12.75">
      <c r="A32" s="7"/>
      <c r="B32" s="7">
        <v>4170</v>
      </c>
      <c r="C32" s="86" t="s">
        <v>14</v>
      </c>
      <c r="D32" s="59">
        <v>4407</v>
      </c>
      <c r="E32" s="59">
        <v>0</v>
      </c>
      <c r="F32" s="59">
        <v>1928.36</v>
      </c>
      <c r="G32" s="60">
        <f t="shared" si="1"/>
        <v>2478.6400000000003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W32" s="5"/>
      <c r="X32" s="5"/>
    </row>
    <row r="33" spans="1:24" s="80" customFormat="1" ht="12.75">
      <c r="A33" s="7"/>
      <c r="B33" s="7">
        <v>4210</v>
      </c>
      <c r="C33" s="86" t="s">
        <v>18</v>
      </c>
      <c r="D33" s="59">
        <v>3300</v>
      </c>
      <c r="E33" s="59">
        <v>0</v>
      </c>
      <c r="F33" s="59">
        <v>586.43</v>
      </c>
      <c r="G33" s="60">
        <f t="shared" si="1"/>
        <v>2713.57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W33" s="5"/>
      <c r="X33" s="5"/>
    </row>
    <row r="34" spans="1:24" s="113" customFormat="1" ht="12.75">
      <c r="A34" s="7"/>
      <c r="B34" s="7">
        <v>4300</v>
      </c>
      <c r="C34" s="94" t="s">
        <v>11</v>
      </c>
      <c r="D34" s="59">
        <v>1980</v>
      </c>
      <c r="E34" s="59">
        <v>2445.38</v>
      </c>
      <c r="F34" s="59">
        <v>0</v>
      </c>
      <c r="G34" s="97">
        <f t="shared" si="1"/>
        <v>4425.38</v>
      </c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W34" s="108"/>
      <c r="X34" s="108"/>
    </row>
    <row r="35" spans="1:24" s="80" customFormat="1" ht="12.75">
      <c r="A35" s="7"/>
      <c r="B35" s="7">
        <v>4410</v>
      </c>
      <c r="C35" s="86" t="s">
        <v>17</v>
      </c>
      <c r="D35" s="59">
        <v>1500</v>
      </c>
      <c r="E35" s="59">
        <v>456.6</v>
      </c>
      <c r="F35" s="59">
        <v>0</v>
      </c>
      <c r="G35" s="97">
        <f t="shared" si="1"/>
        <v>1956.6</v>
      </c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W35" s="5"/>
      <c r="X35" s="5"/>
    </row>
    <row r="36" spans="1:24" s="80" customFormat="1" ht="25.5">
      <c r="A36" s="7"/>
      <c r="B36" s="7">
        <v>4750</v>
      </c>
      <c r="C36" s="86" t="s">
        <v>19</v>
      </c>
      <c r="D36" s="59">
        <v>520</v>
      </c>
      <c r="E36" s="59">
        <v>0</v>
      </c>
      <c r="F36" s="59">
        <v>387.19</v>
      </c>
      <c r="G36" s="97">
        <f t="shared" si="1"/>
        <v>132.81</v>
      </c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W36" s="5"/>
      <c r="X36" s="5"/>
    </row>
    <row r="37" spans="1:21" s="24" customFormat="1" ht="25.5">
      <c r="A37" s="35" t="s">
        <v>165</v>
      </c>
      <c r="B37" s="35"/>
      <c r="C37" s="56" t="s">
        <v>167</v>
      </c>
      <c r="D37" s="21">
        <v>97529</v>
      </c>
      <c r="E37" s="22">
        <f>E38</f>
        <v>1000</v>
      </c>
      <c r="F37" s="22">
        <f>F38</f>
        <v>0</v>
      </c>
      <c r="G37" s="13">
        <f t="shared" si="1"/>
        <v>98529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s="24" customFormat="1" ht="12.75">
      <c r="A38" s="35" t="s">
        <v>166</v>
      </c>
      <c r="B38" s="35"/>
      <c r="C38" s="54" t="s">
        <v>168</v>
      </c>
      <c r="D38" s="21">
        <v>93216</v>
      </c>
      <c r="E38" s="22">
        <f>SUM(E39:E39)</f>
        <v>1000</v>
      </c>
      <c r="F38" s="22">
        <f>SUM(F39:F39)</f>
        <v>0</v>
      </c>
      <c r="G38" s="13">
        <f t="shared" si="1"/>
        <v>94216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4" s="80" customFormat="1" ht="12.75">
      <c r="A39" s="7"/>
      <c r="B39" s="7">
        <v>4210</v>
      </c>
      <c r="C39" s="86" t="s">
        <v>18</v>
      </c>
      <c r="D39" s="59">
        <v>43000</v>
      </c>
      <c r="E39" s="59">
        <v>1000</v>
      </c>
      <c r="F39" s="59">
        <v>0</v>
      </c>
      <c r="G39" s="60">
        <f t="shared" si="1"/>
        <v>44000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W39" s="5"/>
      <c r="X39" s="5"/>
    </row>
    <row r="40" spans="1:21" s="24" customFormat="1" ht="18" customHeight="1">
      <c r="A40" s="35" t="s">
        <v>52</v>
      </c>
      <c r="B40" s="35"/>
      <c r="C40" s="56" t="s">
        <v>53</v>
      </c>
      <c r="D40" s="21">
        <v>10598959</v>
      </c>
      <c r="E40" s="22">
        <f>E41+E92+E61+E65+E81</f>
        <v>232614</v>
      </c>
      <c r="F40" s="22">
        <f>F41+F92+F61+F65+F81</f>
        <v>195769</v>
      </c>
      <c r="G40" s="13">
        <f t="shared" si="0"/>
        <v>10635804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1:21" s="24" customFormat="1" ht="14.25" customHeight="1">
      <c r="A41" s="35" t="s">
        <v>54</v>
      </c>
      <c r="B41" s="35"/>
      <c r="C41" s="20" t="s">
        <v>55</v>
      </c>
      <c r="D41" s="21">
        <v>5966813</v>
      </c>
      <c r="E41" s="22">
        <f>SUM(E42:E60)</f>
        <v>145477</v>
      </c>
      <c r="F41" s="22">
        <f>SUM(F42:F60)</f>
        <v>153753</v>
      </c>
      <c r="G41" s="13">
        <f t="shared" si="0"/>
        <v>5958537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1:84" s="24" customFormat="1" ht="12.75">
      <c r="A42" s="18"/>
      <c r="B42" s="32" t="s">
        <v>35</v>
      </c>
      <c r="C42" s="94" t="s">
        <v>36</v>
      </c>
      <c r="D42" s="34">
        <v>199754</v>
      </c>
      <c r="E42" s="19">
        <v>0</v>
      </c>
      <c r="F42" s="19">
        <v>2200</v>
      </c>
      <c r="G42" s="60">
        <f t="shared" si="0"/>
        <v>197554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</row>
    <row r="43" spans="1:24" s="80" customFormat="1" ht="12.75">
      <c r="A43" s="7"/>
      <c r="B43" s="7">
        <v>4010</v>
      </c>
      <c r="C43" s="86" t="s">
        <v>37</v>
      </c>
      <c r="D43" s="59">
        <v>3259733</v>
      </c>
      <c r="E43" s="59">
        <v>10000</v>
      </c>
      <c r="F43" s="59">
        <v>0</v>
      </c>
      <c r="G43" s="60">
        <f t="shared" si="0"/>
        <v>3269733</v>
      </c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W43" s="5"/>
      <c r="X43" s="5"/>
    </row>
    <row r="44" spans="1:24" s="80" customFormat="1" ht="12.75">
      <c r="A44" s="7"/>
      <c r="B44" s="7">
        <v>4110</v>
      </c>
      <c r="C44" s="86" t="s">
        <v>38</v>
      </c>
      <c r="D44" s="59">
        <v>633001</v>
      </c>
      <c r="E44" s="59">
        <v>0</v>
      </c>
      <c r="F44" s="59">
        <v>29600</v>
      </c>
      <c r="G44" s="60">
        <f t="shared" si="0"/>
        <v>603401</v>
      </c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W44" s="5"/>
      <c r="X44" s="5"/>
    </row>
    <row r="45" spans="1:24" s="80" customFormat="1" ht="12.75">
      <c r="A45" s="7"/>
      <c r="B45" s="7">
        <v>4120</v>
      </c>
      <c r="C45" s="86" t="s">
        <v>39</v>
      </c>
      <c r="D45" s="59">
        <v>86006</v>
      </c>
      <c r="E45" s="59">
        <v>1000</v>
      </c>
      <c r="F45" s="59">
        <v>0</v>
      </c>
      <c r="G45" s="60">
        <f t="shared" si="0"/>
        <v>87006</v>
      </c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W45" s="5"/>
      <c r="X45" s="5"/>
    </row>
    <row r="46" spans="1:24" s="80" customFormat="1" ht="12.75">
      <c r="A46" s="7"/>
      <c r="B46" s="7">
        <v>4170</v>
      </c>
      <c r="C46" s="86" t="s">
        <v>14</v>
      </c>
      <c r="D46" s="59">
        <v>19653</v>
      </c>
      <c r="E46" s="59">
        <v>3629</v>
      </c>
      <c r="F46" s="59">
        <v>0</v>
      </c>
      <c r="G46" s="60">
        <f t="shared" si="0"/>
        <v>23282</v>
      </c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W46" s="5"/>
      <c r="X46" s="5"/>
    </row>
    <row r="47" spans="1:24" s="9" customFormat="1" ht="12.75">
      <c r="A47" s="7"/>
      <c r="B47" s="7">
        <v>4210</v>
      </c>
      <c r="C47" s="86" t="s">
        <v>18</v>
      </c>
      <c r="D47" s="59">
        <v>215554</v>
      </c>
      <c r="E47" s="59">
        <v>40698</v>
      </c>
      <c r="F47" s="59">
        <v>0</v>
      </c>
      <c r="G47" s="92">
        <f t="shared" si="0"/>
        <v>256252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0"/>
      <c r="W47" s="5"/>
      <c r="X47" s="5"/>
    </row>
    <row r="48" spans="1:24" s="9" customFormat="1" ht="12.75">
      <c r="A48" s="7"/>
      <c r="B48" s="7">
        <v>4240</v>
      </c>
      <c r="C48" s="86" t="s">
        <v>143</v>
      </c>
      <c r="D48" s="59">
        <v>18000</v>
      </c>
      <c r="E48" s="59">
        <v>11300</v>
      </c>
      <c r="F48" s="59">
        <v>0</v>
      </c>
      <c r="G48" s="92">
        <f t="shared" si="0"/>
        <v>29300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0"/>
      <c r="W48" s="5"/>
      <c r="X48" s="5"/>
    </row>
    <row r="49" spans="1:24" s="9" customFormat="1" ht="12.75">
      <c r="A49" s="7"/>
      <c r="B49" s="7">
        <v>4260</v>
      </c>
      <c r="C49" s="86" t="s">
        <v>142</v>
      </c>
      <c r="D49" s="59">
        <v>166900</v>
      </c>
      <c r="E49" s="59">
        <v>0</v>
      </c>
      <c r="F49" s="59">
        <v>15500</v>
      </c>
      <c r="G49" s="92">
        <f t="shared" si="0"/>
        <v>151400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0"/>
      <c r="W49" s="5"/>
      <c r="X49" s="5"/>
    </row>
    <row r="50" spans="1:24" s="9" customFormat="1" ht="12.75">
      <c r="A50" s="7"/>
      <c r="B50" s="7">
        <v>4270</v>
      </c>
      <c r="C50" s="86" t="s">
        <v>141</v>
      </c>
      <c r="D50" s="59">
        <v>326748</v>
      </c>
      <c r="E50" s="59">
        <v>0</v>
      </c>
      <c r="F50" s="59">
        <v>100130</v>
      </c>
      <c r="G50" s="92">
        <f t="shared" si="0"/>
        <v>226618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0"/>
      <c r="W50" s="5"/>
      <c r="X50" s="5"/>
    </row>
    <row r="51" spans="1:24" s="9" customFormat="1" ht="12.75">
      <c r="A51" s="7"/>
      <c r="B51" s="7">
        <v>4280</v>
      </c>
      <c r="C51" s="86" t="s">
        <v>40</v>
      </c>
      <c r="D51" s="59">
        <v>4060</v>
      </c>
      <c r="E51" s="59">
        <v>0</v>
      </c>
      <c r="F51" s="59">
        <v>22</v>
      </c>
      <c r="G51" s="92">
        <f t="shared" si="0"/>
        <v>4038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0"/>
      <c r="W51" s="5"/>
      <c r="X51" s="5"/>
    </row>
    <row r="52" spans="1:24" s="9" customFormat="1" ht="12.75">
      <c r="A52" s="7"/>
      <c r="B52" s="7">
        <v>4300</v>
      </c>
      <c r="C52" s="94" t="s">
        <v>11</v>
      </c>
      <c r="D52" s="59">
        <v>30564</v>
      </c>
      <c r="E52" s="59">
        <v>8800</v>
      </c>
      <c r="F52" s="59">
        <v>0</v>
      </c>
      <c r="G52" s="92">
        <f t="shared" si="0"/>
        <v>39364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0"/>
      <c r="W52" s="5"/>
      <c r="X52" s="5"/>
    </row>
    <row r="53" spans="1:24" s="9" customFormat="1" ht="12.75">
      <c r="A53" s="7"/>
      <c r="B53" s="7">
        <v>4350</v>
      </c>
      <c r="C53" s="86" t="s">
        <v>62</v>
      </c>
      <c r="D53" s="59">
        <v>9096</v>
      </c>
      <c r="E53" s="59">
        <v>0</v>
      </c>
      <c r="F53" s="59">
        <v>2392</v>
      </c>
      <c r="G53" s="92">
        <f t="shared" si="0"/>
        <v>6704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0"/>
      <c r="W53" s="5"/>
      <c r="X53" s="5"/>
    </row>
    <row r="54" spans="1:24" s="9" customFormat="1" ht="25.5">
      <c r="A54" s="7"/>
      <c r="B54" s="7">
        <v>4370</v>
      </c>
      <c r="C54" s="86" t="s">
        <v>60</v>
      </c>
      <c r="D54" s="59">
        <v>15600</v>
      </c>
      <c r="E54" s="59">
        <v>0</v>
      </c>
      <c r="F54" s="59">
        <v>300</v>
      </c>
      <c r="G54" s="92">
        <f t="shared" si="0"/>
        <v>15300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0"/>
      <c r="W54" s="5"/>
      <c r="X54" s="5"/>
    </row>
    <row r="55" spans="1:24" s="9" customFormat="1" ht="12.75">
      <c r="A55" s="7"/>
      <c r="B55" s="7">
        <v>4410</v>
      </c>
      <c r="C55" s="86" t="s">
        <v>17</v>
      </c>
      <c r="D55" s="59">
        <v>3700</v>
      </c>
      <c r="E55" s="59">
        <v>550</v>
      </c>
      <c r="F55" s="59">
        <v>0</v>
      </c>
      <c r="G55" s="92">
        <f t="shared" si="0"/>
        <v>4250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0"/>
      <c r="W55" s="5"/>
      <c r="X55" s="5"/>
    </row>
    <row r="56" spans="1:24" s="9" customFormat="1" ht="12.75">
      <c r="A56" s="7"/>
      <c r="B56" s="7">
        <v>4430</v>
      </c>
      <c r="C56" s="86" t="s">
        <v>144</v>
      </c>
      <c r="D56" s="59">
        <v>11300</v>
      </c>
      <c r="E56" s="59">
        <v>0</v>
      </c>
      <c r="F56" s="59">
        <v>3024</v>
      </c>
      <c r="G56" s="92">
        <f t="shared" si="0"/>
        <v>8276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0"/>
      <c r="W56" s="5"/>
      <c r="X56" s="5"/>
    </row>
    <row r="57" spans="1:24" s="9" customFormat="1" ht="25.5">
      <c r="A57" s="7"/>
      <c r="B57" s="7">
        <v>4700</v>
      </c>
      <c r="C57" s="86" t="s">
        <v>145</v>
      </c>
      <c r="D57" s="59">
        <v>4170</v>
      </c>
      <c r="E57" s="59">
        <v>0</v>
      </c>
      <c r="F57" s="59">
        <v>585</v>
      </c>
      <c r="G57" s="92">
        <f t="shared" si="0"/>
        <v>3585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0"/>
      <c r="W57" s="5"/>
      <c r="X57" s="5"/>
    </row>
    <row r="58" spans="1:21" s="15" customFormat="1" ht="25.5">
      <c r="A58" s="12"/>
      <c r="B58" s="12">
        <v>4740</v>
      </c>
      <c r="C58" s="86" t="s">
        <v>61</v>
      </c>
      <c r="D58" s="93">
        <v>4500</v>
      </c>
      <c r="E58" s="34">
        <v>400</v>
      </c>
      <c r="F58" s="59">
        <v>0</v>
      </c>
      <c r="G58" s="92">
        <f t="shared" si="0"/>
        <v>4900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s="15" customFormat="1" ht="25.5">
      <c r="A59" s="12"/>
      <c r="B59" s="12">
        <v>4750</v>
      </c>
      <c r="C59" s="86" t="s">
        <v>19</v>
      </c>
      <c r="D59" s="93">
        <v>8800</v>
      </c>
      <c r="E59" s="34">
        <v>1694</v>
      </c>
      <c r="F59" s="59">
        <v>0</v>
      </c>
      <c r="G59" s="92">
        <f t="shared" si="0"/>
        <v>10494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84" s="24" customFormat="1" ht="12.75">
      <c r="A60" s="18"/>
      <c r="B60" s="32" t="s">
        <v>56</v>
      </c>
      <c r="C60" s="94" t="s">
        <v>57</v>
      </c>
      <c r="D60" s="34">
        <v>462904</v>
      </c>
      <c r="E60" s="19">
        <v>67406</v>
      </c>
      <c r="F60" s="19">
        <v>0</v>
      </c>
      <c r="G60" s="60">
        <f t="shared" si="0"/>
        <v>530310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</row>
    <row r="61" spans="1:21" s="24" customFormat="1" ht="19.5" customHeight="1">
      <c r="A61" s="35" t="s">
        <v>146</v>
      </c>
      <c r="B61" s="35"/>
      <c r="C61" s="20" t="s">
        <v>147</v>
      </c>
      <c r="D61" s="21">
        <v>257253</v>
      </c>
      <c r="E61" s="22">
        <f>SUM(E62:E64)</f>
        <v>700</v>
      </c>
      <c r="F61" s="22">
        <f>SUM(F62:F64)</f>
        <v>5500</v>
      </c>
      <c r="G61" s="13">
        <f aca="true" t="shared" si="2" ref="G61:G80">D61+E61-F61</f>
        <v>252453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</row>
    <row r="62" spans="1:84" s="24" customFormat="1" ht="12.75">
      <c r="A62" s="18"/>
      <c r="B62" s="32" t="s">
        <v>35</v>
      </c>
      <c r="C62" s="94" t="s">
        <v>36</v>
      </c>
      <c r="D62" s="34">
        <v>17037</v>
      </c>
      <c r="E62" s="19">
        <v>700</v>
      </c>
      <c r="F62" s="19">
        <v>0</v>
      </c>
      <c r="G62" s="60">
        <f t="shared" si="2"/>
        <v>17737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</row>
    <row r="63" spans="1:84" s="24" customFormat="1" ht="12.75">
      <c r="A63" s="18"/>
      <c r="B63" s="32" t="s">
        <v>174</v>
      </c>
      <c r="C63" s="86" t="s">
        <v>37</v>
      </c>
      <c r="D63" s="34">
        <v>169659</v>
      </c>
      <c r="E63" s="19">
        <v>0</v>
      </c>
      <c r="F63" s="19">
        <v>4800</v>
      </c>
      <c r="G63" s="60">
        <f t="shared" si="2"/>
        <v>164859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</row>
    <row r="64" spans="1:24" s="80" customFormat="1" ht="12.75">
      <c r="A64" s="7"/>
      <c r="B64" s="7">
        <v>4110</v>
      </c>
      <c r="C64" s="86" t="s">
        <v>148</v>
      </c>
      <c r="D64" s="59">
        <v>33438</v>
      </c>
      <c r="E64" s="59">
        <v>0</v>
      </c>
      <c r="F64" s="59">
        <v>700</v>
      </c>
      <c r="G64" s="60">
        <f t="shared" si="2"/>
        <v>32738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W64" s="5"/>
      <c r="X64" s="5"/>
    </row>
    <row r="65" spans="1:21" s="24" customFormat="1" ht="19.5" customHeight="1">
      <c r="A65" s="35" t="s">
        <v>115</v>
      </c>
      <c r="B65" s="35"/>
      <c r="C65" s="20" t="s">
        <v>116</v>
      </c>
      <c r="D65" s="21">
        <v>1415182</v>
      </c>
      <c r="E65" s="22">
        <f>SUM(E66:E80)</f>
        <v>22814</v>
      </c>
      <c r="F65" s="22">
        <f>SUM(F66:F80)</f>
        <v>11564</v>
      </c>
      <c r="G65" s="13">
        <f t="shared" si="2"/>
        <v>1426432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</row>
    <row r="66" spans="1:24" s="80" customFormat="1" ht="12.75">
      <c r="A66" s="7"/>
      <c r="B66" s="7">
        <v>4010</v>
      </c>
      <c r="C66" s="86" t="s">
        <v>37</v>
      </c>
      <c r="D66" s="59">
        <v>843328</v>
      </c>
      <c r="E66" s="59">
        <v>0</v>
      </c>
      <c r="F66" s="59">
        <v>1000</v>
      </c>
      <c r="G66" s="60">
        <f t="shared" si="2"/>
        <v>842328</v>
      </c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W66" s="5"/>
      <c r="X66" s="5"/>
    </row>
    <row r="67" spans="1:24" s="80" customFormat="1" ht="12.75">
      <c r="A67" s="7"/>
      <c r="B67" s="7">
        <v>4110</v>
      </c>
      <c r="C67" s="86" t="s">
        <v>38</v>
      </c>
      <c r="D67" s="59">
        <v>149670</v>
      </c>
      <c r="E67" s="59">
        <v>1000</v>
      </c>
      <c r="F67" s="59">
        <v>0</v>
      </c>
      <c r="G67" s="60">
        <f t="shared" si="2"/>
        <v>150670</v>
      </c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W67" s="5"/>
      <c r="X67" s="5"/>
    </row>
    <row r="68" spans="1:24" s="80" customFormat="1" ht="12.75">
      <c r="A68" s="7"/>
      <c r="B68" s="7">
        <v>4170</v>
      </c>
      <c r="C68" s="86" t="s">
        <v>14</v>
      </c>
      <c r="D68" s="59">
        <v>500</v>
      </c>
      <c r="E68" s="59">
        <v>0</v>
      </c>
      <c r="F68" s="59">
        <v>24</v>
      </c>
      <c r="G68" s="60">
        <f t="shared" si="2"/>
        <v>476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W68" s="5"/>
      <c r="X68" s="5"/>
    </row>
    <row r="69" spans="1:24" s="9" customFormat="1" ht="12.75">
      <c r="A69" s="7"/>
      <c r="B69" s="7">
        <v>4210</v>
      </c>
      <c r="C69" s="86" t="s">
        <v>18</v>
      </c>
      <c r="D69" s="59">
        <v>39871</v>
      </c>
      <c r="E69" s="59">
        <v>7200</v>
      </c>
      <c r="F69" s="59">
        <v>0</v>
      </c>
      <c r="G69" s="92">
        <f t="shared" si="2"/>
        <v>47071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0"/>
      <c r="W69" s="5"/>
      <c r="X69" s="5"/>
    </row>
    <row r="70" spans="1:24" s="9" customFormat="1" ht="12.75">
      <c r="A70" s="7"/>
      <c r="B70" s="7">
        <v>4220</v>
      </c>
      <c r="C70" s="86" t="s">
        <v>149</v>
      </c>
      <c r="D70" s="59">
        <v>116296</v>
      </c>
      <c r="E70" s="59">
        <v>11250</v>
      </c>
      <c r="F70" s="59">
        <v>0</v>
      </c>
      <c r="G70" s="92">
        <f t="shared" si="2"/>
        <v>127546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0"/>
      <c r="W70" s="5"/>
      <c r="X70" s="5"/>
    </row>
    <row r="71" spans="1:24" s="9" customFormat="1" ht="12.75">
      <c r="A71" s="7"/>
      <c r="B71" s="7">
        <v>4240</v>
      </c>
      <c r="C71" s="86" t="s">
        <v>143</v>
      </c>
      <c r="D71" s="59">
        <v>3000</v>
      </c>
      <c r="E71" s="59">
        <v>2875</v>
      </c>
      <c r="F71" s="59">
        <v>0</v>
      </c>
      <c r="G71" s="92">
        <f t="shared" si="2"/>
        <v>5875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0"/>
      <c r="W71" s="5"/>
      <c r="X71" s="5"/>
    </row>
    <row r="72" spans="1:24" s="9" customFormat="1" ht="12.75">
      <c r="A72" s="7"/>
      <c r="B72" s="7">
        <v>4260</v>
      </c>
      <c r="C72" s="86" t="s">
        <v>142</v>
      </c>
      <c r="D72" s="59">
        <v>57000</v>
      </c>
      <c r="E72" s="59">
        <v>0</v>
      </c>
      <c r="F72" s="59">
        <v>1000</v>
      </c>
      <c r="G72" s="92">
        <f t="shared" si="2"/>
        <v>56000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0"/>
      <c r="W72" s="5"/>
      <c r="X72" s="5"/>
    </row>
    <row r="73" spans="1:24" s="9" customFormat="1" ht="12.75">
      <c r="A73" s="7"/>
      <c r="B73" s="7">
        <v>4270</v>
      </c>
      <c r="C73" s="86" t="s">
        <v>141</v>
      </c>
      <c r="D73" s="59">
        <v>27700</v>
      </c>
      <c r="E73" s="59">
        <v>0</v>
      </c>
      <c r="F73" s="59">
        <v>5300</v>
      </c>
      <c r="G73" s="92">
        <f t="shared" si="2"/>
        <v>22400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0"/>
      <c r="W73" s="5"/>
      <c r="X73" s="5"/>
    </row>
    <row r="74" spans="1:24" s="9" customFormat="1" ht="12.75">
      <c r="A74" s="7"/>
      <c r="B74" s="7">
        <v>4280</v>
      </c>
      <c r="C74" s="86" t="s">
        <v>40</v>
      </c>
      <c r="D74" s="59">
        <v>570</v>
      </c>
      <c r="E74" s="59">
        <v>229</v>
      </c>
      <c r="F74" s="59">
        <v>0</v>
      </c>
      <c r="G74" s="92">
        <f t="shared" si="2"/>
        <v>799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0"/>
      <c r="W74" s="5"/>
      <c r="X74" s="5"/>
    </row>
    <row r="75" spans="1:24" s="9" customFormat="1" ht="12.75">
      <c r="A75" s="7"/>
      <c r="B75" s="7">
        <v>4300</v>
      </c>
      <c r="C75" s="94" t="s">
        <v>11</v>
      </c>
      <c r="D75" s="59">
        <v>6300</v>
      </c>
      <c r="E75" s="59">
        <v>0</v>
      </c>
      <c r="F75" s="59">
        <v>2600</v>
      </c>
      <c r="G75" s="92">
        <f t="shared" si="2"/>
        <v>3700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0"/>
      <c r="W75" s="5"/>
      <c r="X75" s="5"/>
    </row>
    <row r="76" spans="1:24" s="9" customFormat="1" ht="12.75">
      <c r="A76" s="7"/>
      <c r="B76" s="7">
        <v>4350</v>
      </c>
      <c r="C76" s="86" t="s">
        <v>62</v>
      </c>
      <c r="D76" s="59">
        <v>850</v>
      </c>
      <c r="E76" s="59">
        <v>0</v>
      </c>
      <c r="F76" s="59">
        <v>500</v>
      </c>
      <c r="G76" s="92">
        <f t="shared" si="2"/>
        <v>350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0"/>
      <c r="W76" s="5"/>
      <c r="X76" s="5"/>
    </row>
    <row r="77" spans="1:24" s="9" customFormat="1" ht="25.5">
      <c r="A77" s="7"/>
      <c r="B77" s="7">
        <v>4370</v>
      </c>
      <c r="C77" s="86" t="s">
        <v>60</v>
      </c>
      <c r="D77" s="59">
        <v>4200</v>
      </c>
      <c r="E77" s="59">
        <v>0</v>
      </c>
      <c r="F77" s="59">
        <v>500</v>
      </c>
      <c r="G77" s="92">
        <f t="shared" si="2"/>
        <v>3700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0"/>
      <c r="W77" s="5"/>
      <c r="X77" s="5"/>
    </row>
    <row r="78" spans="1:24" s="9" customFormat="1" ht="12.75">
      <c r="A78" s="7"/>
      <c r="B78" s="7">
        <v>4410</v>
      </c>
      <c r="C78" s="86" t="s">
        <v>17</v>
      </c>
      <c r="D78" s="59">
        <v>1000</v>
      </c>
      <c r="E78" s="59">
        <v>260</v>
      </c>
      <c r="F78" s="59">
        <v>0</v>
      </c>
      <c r="G78" s="92">
        <f t="shared" si="2"/>
        <v>1260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0"/>
      <c r="W78" s="5"/>
      <c r="X78" s="5"/>
    </row>
    <row r="79" spans="1:24" s="9" customFormat="1" ht="12.75">
      <c r="A79" s="7"/>
      <c r="B79" s="7">
        <v>4430</v>
      </c>
      <c r="C79" s="86" t="s">
        <v>144</v>
      </c>
      <c r="D79" s="59">
        <v>1300</v>
      </c>
      <c r="E79" s="59">
        <v>0</v>
      </c>
      <c r="F79" s="59">
        <v>305</v>
      </c>
      <c r="G79" s="92">
        <f t="shared" si="2"/>
        <v>995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0"/>
      <c r="W79" s="5"/>
      <c r="X79" s="5"/>
    </row>
    <row r="80" spans="1:24" s="9" customFormat="1" ht="25.5">
      <c r="A80" s="7"/>
      <c r="B80" s="7">
        <v>4700</v>
      </c>
      <c r="C80" s="86" t="s">
        <v>145</v>
      </c>
      <c r="D80" s="59">
        <v>460</v>
      </c>
      <c r="E80" s="59">
        <v>0</v>
      </c>
      <c r="F80" s="59">
        <v>335</v>
      </c>
      <c r="G80" s="92">
        <f t="shared" si="2"/>
        <v>125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0"/>
      <c r="W80" s="5"/>
      <c r="X80" s="5"/>
    </row>
    <row r="81" spans="1:21" s="24" customFormat="1" ht="14.25" customHeight="1">
      <c r="A81" s="35" t="s">
        <v>150</v>
      </c>
      <c r="B81" s="35"/>
      <c r="C81" s="20" t="s">
        <v>151</v>
      </c>
      <c r="D81" s="21">
        <v>262543</v>
      </c>
      <c r="E81" s="22">
        <f>SUM(E82:E91)</f>
        <v>9488</v>
      </c>
      <c r="F81" s="22">
        <f>SUM(F82:F91)</f>
        <v>952</v>
      </c>
      <c r="G81" s="13">
        <f aca="true" t="shared" si="3" ref="G81:G91">D81+E81-F81</f>
        <v>271079</v>
      </c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</row>
    <row r="82" spans="1:84" s="24" customFormat="1" ht="12.75">
      <c r="A82" s="18"/>
      <c r="B82" s="32" t="s">
        <v>35</v>
      </c>
      <c r="C82" s="94" t="s">
        <v>36</v>
      </c>
      <c r="D82" s="34">
        <v>450</v>
      </c>
      <c r="E82" s="19">
        <v>125</v>
      </c>
      <c r="F82" s="19">
        <v>0</v>
      </c>
      <c r="G82" s="60">
        <f t="shared" si="3"/>
        <v>575</v>
      </c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</row>
    <row r="83" spans="1:24" s="80" customFormat="1" ht="12.75">
      <c r="A83" s="7"/>
      <c r="B83" s="7">
        <v>4010</v>
      </c>
      <c r="C83" s="86" t="s">
        <v>37</v>
      </c>
      <c r="D83" s="59">
        <v>178232</v>
      </c>
      <c r="E83" s="59">
        <v>4422</v>
      </c>
      <c r="F83" s="59">
        <v>0</v>
      </c>
      <c r="G83" s="60">
        <f t="shared" si="3"/>
        <v>182654</v>
      </c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W83" s="5"/>
      <c r="X83" s="5"/>
    </row>
    <row r="84" spans="1:24" s="80" customFormat="1" ht="12.75">
      <c r="A84" s="7"/>
      <c r="B84" s="7">
        <v>4110</v>
      </c>
      <c r="C84" s="86" t="s">
        <v>38</v>
      </c>
      <c r="D84" s="59">
        <v>34354</v>
      </c>
      <c r="E84" s="59">
        <v>657</v>
      </c>
      <c r="F84" s="59">
        <v>0</v>
      </c>
      <c r="G84" s="60">
        <f t="shared" si="3"/>
        <v>35011</v>
      </c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W84" s="5"/>
      <c r="X84" s="5"/>
    </row>
    <row r="85" spans="1:24" s="80" customFormat="1" ht="12.75">
      <c r="A85" s="7"/>
      <c r="B85" s="7">
        <v>4120</v>
      </c>
      <c r="C85" s="86" t="s">
        <v>39</v>
      </c>
      <c r="D85" s="59">
        <v>4657</v>
      </c>
      <c r="E85" s="59">
        <v>92</v>
      </c>
      <c r="F85" s="59">
        <v>0</v>
      </c>
      <c r="G85" s="60">
        <f t="shared" si="3"/>
        <v>4749</v>
      </c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W85" s="5"/>
      <c r="X85" s="5"/>
    </row>
    <row r="86" spans="1:24" s="9" customFormat="1" ht="12.75">
      <c r="A86" s="7"/>
      <c r="B86" s="7">
        <v>4210</v>
      </c>
      <c r="C86" s="86" t="s">
        <v>18</v>
      </c>
      <c r="D86" s="59">
        <v>4700</v>
      </c>
      <c r="E86" s="59">
        <v>4192</v>
      </c>
      <c r="F86" s="59">
        <v>0</v>
      </c>
      <c r="G86" s="92">
        <f t="shared" si="3"/>
        <v>8892</v>
      </c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0"/>
      <c r="W86" s="5"/>
      <c r="X86" s="5"/>
    </row>
    <row r="87" spans="1:24" s="9" customFormat="1" ht="12.75">
      <c r="A87" s="7"/>
      <c r="B87" s="7">
        <v>4270</v>
      </c>
      <c r="C87" s="86" t="s">
        <v>141</v>
      </c>
      <c r="D87" s="59">
        <v>500</v>
      </c>
      <c r="E87" s="59">
        <v>0</v>
      </c>
      <c r="F87" s="59">
        <v>500</v>
      </c>
      <c r="G87" s="92">
        <f t="shared" si="3"/>
        <v>0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0"/>
      <c r="W87" s="5"/>
      <c r="X87" s="5"/>
    </row>
    <row r="88" spans="1:24" s="9" customFormat="1" ht="12.75">
      <c r="A88" s="7"/>
      <c r="B88" s="7">
        <v>4280</v>
      </c>
      <c r="C88" s="86" t="s">
        <v>40</v>
      </c>
      <c r="D88" s="59">
        <v>100</v>
      </c>
      <c r="E88" s="59">
        <v>0</v>
      </c>
      <c r="F88" s="59">
        <v>41</v>
      </c>
      <c r="G88" s="92">
        <f t="shared" si="3"/>
        <v>59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0"/>
      <c r="W88" s="5"/>
      <c r="X88" s="5"/>
    </row>
    <row r="89" spans="1:24" s="9" customFormat="1" ht="12.75">
      <c r="A89" s="7"/>
      <c r="B89" s="7">
        <v>4410</v>
      </c>
      <c r="C89" s="86" t="s">
        <v>17</v>
      </c>
      <c r="D89" s="59">
        <v>100</v>
      </c>
      <c r="E89" s="59">
        <v>0</v>
      </c>
      <c r="F89" s="59">
        <v>100</v>
      </c>
      <c r="G89" s="92">
        <f t="shared" si="3"/>
        <v>0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0"/>
      <c r="W89" s="5"/>
      <c r="X89" s="5"/>
    </row>
    <row r="90" spans="1:24" s="9" customFormat="1" ht="12.75">
      <c r="A90" s="7"/>
      <c r="B90" s="7">
        <v>4430</v>
      </c>
      <c r="C90" s="86" t="s">
        <v>144</v>
      </c>
      <c r="D90" s="59">
        <v>600</v>
      </c>
      <c r="E90" s="59">
        <v>0</v>
      </c>
      <c r="F90" s="59">
        <v>225</v>
      </c>
      <c r="G90" s="92">
        <f t="shared" si="3"/>
        <v>375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0"/>
      <c r="W90" s="5"/>
      <c r="X90" s="5"/>
    </row>
    <row r="91" spans="1:24" s="9" customFormat="1" ht="25.5">
      <c r="A91" s="7"/>
      <c r="B91" s="7">
        <v>4700</v>
      </c>
      <c r="C91" s="86" t="s">
        <v>145</v>
      </c>
      <c r="D91" s="59">
        <v>160</v>
      </c>
      <c r="E91" s="59">
        <v>0</v>
      </c>
      <c r="F91" s="59">
        <v>86</v>
      </c>
      <c r="G91" s="92">
        <f t="shared" si="3"/>
        <v>74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0"/>
      <c r="W91" s="5"/>
      <c r="X91" s="5"/>
    </row>
    <row r="92" spans="1:21" s="24" customFormat="1" ht="14.25" customHeight="1">
      <c r="A92" s="35" t="s">
        <v>73</v>
      </c>
      <c r="B92" s="35"/>
      <c r="C92" s="20" t="s">
        <v>46</v>
      </c>
      <c r="D92" s="21">
        <v>124236</v>
      </c>
      <c r="E92" s="22">
        <f>SUM(E93:E98)</f>
        <v>54135</v>
      </c>
      <c r="F92" s="22">
        <f>SUM(F93:F98)</f>
        <v>24000</v>
      </c>
      <c r="G92" s="13">
        <f aca="true" t="shared" si="4" ref="G92:G102">D92+E92-F92</f>
        <v>154371</v>
      </c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</row>
    <row r="93" spans="1:84" s="24" customFormat="1" ht="12.75">
      <c r="A93" s="18"/>
      <c r="B93" s="32" t="s">
        <v>152</v>
      </c>
      <c r="C93" s="94" t="s">
        <v>153</v>
      </c>
      <c r="D93" s="34">
        <v>80000</v>
      </c>
      <c r="E93" s="19">
        <v>24000</v>
      </c>
      <c r="F93" s="19">
        <v>0</v>
      </c>
      <c r="G93" s="60">
        <f t="shared" si="4"/>
        <v>104000</v>
      </c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</row>
    <row r="94" spans="1:24" s="80" customFormat="1" ht="12.75">
      <c r="A94" s="7"/>
      <c r="B94" s="7">
        <v>4010</v>
      </c>
      <c r="C94" s="86" t="s">
        <v>37</v>
      </c>
      <c r="D94" s="59">
        <v>15047</v>
      </c>
      <c r="E94" s="59">
        <v>123</v>
      </c>
      <c r="F94" s="59">
        <v>0</v>
      </c>
      <c r="G94" s="60">
        <f t="shared" si="4"/>
        <v>15170</v>
      </c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W94" s="5"/>
      <c r="X94" s="5"/>
    </row>
    <row r="95" spans="1:24" s="80" customFormat="1" ht="12.75">
      <c r="A95" s="7"/>
      <c r="B95" s="7">
        <v>4110</v>
      </c>
      <c r="C95" s="86" t="s">
        <v>38</v>
      </c>
      <c r="D95" s="59">
        <v>2933</v>
      </c>
      <c r="E95" s="59">
        <v>11</v>
      </c>
      <c r="F95" s="59">
        <v>0</v>
      </c>
      <c r="G95" s="60">
        <f t="shared" si="4"/>
        <v>2944</v>
      </c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W95" s="5"/>
      <c r="X95" s="5"/>
    </row>
    <row r="96" spans="1:24" s="80" customFormat="1" ht="12.75">
      <c r="A96" s="7"/>
      <c r="B96" s="7">
        <v>4120</v>
      </c>
      <c r="C96" s="86" t="s">
        <v>39</v>
      </c>
      <c r="D96" s="59">
        <v>399</v>
      </c>
      <c r="E96" s="59">
        <v>1</v>
      </c>
      <c r="F96" s="59">
        <v>0</v>
      </c>
      <c r="G96" s="60">
        <f t="shared" si="4"/>
        <v>400</v>
      </c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W96" s="5"/>
      <c r="X96" s="5"/>
    </row>
    <row r="97" spans="1:24" s="80" customFormat="1" ht="12.75">
      <c r="A97" s="7"/>
      <c r="B97" s="85">
        <v>4300</v>
      </c>
      <c r="C97" s="94" t="s">
        <v>11</v>
      </c>
      <c r="D97" s="59">
        <v>0</v>
      </c>
      <c r="E97" s="59">
        <v>30000</v>
      </c>
      <c r="F97" s="59">
        <v>0</v>
      </c>
      <c r="G97" s="60">
        <f t="shared" si="4"/>
        <v>30000</v>
      </c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W97" s="5"/>
      <c r="X97" s="5"/>
    </row>
    <row r="98" spans="1:84" s="24" customFormat="1" ht="12.75">
      <c r="A98" s="18"/>
      <c r="B98" s="32" t="s">
        <v>56</v>
      </c>
      <c r="C98" s="94" t="s">
        <v>57</v>
      </c>
      <c r="D98" s="34">
        <v>24000</v>
      </c>
      <c r="E98" s="19">
        <v>0</v>
      </c>
      <c r="F98" s="19">
        <v>24000</v>
      </c>
      <c r="G98" s="60">
        <f t="shared" si="4"/>
        <v>0</v>
      </c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</row>
    <row r="99" spans="1:21" s="24" customFormat="1" ht="16.5" customHeight="1">
      <c r="A99" s="35" t="s">
        <v>42</v>
      </c>
      <c r="B99" s="35"/>
      <c r="C99" s="56" t="s">
        <v>43</v>
      </c>
      <c r="D99" s="21">
        <v>181892.92</v>
      </c>
      <c r="E99" s="22">
        <f>E100+E103</f>
        <v>1419.56</v>
      </c>
      <c r="F99" s="22">
        <f>F100+F103</f>
        <v>808</v>
      </c>
      <c r="G99" s="13">
        <f t="shared" si="4"/>
        <v>182504.48</v>
      </c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</row>
    <row r="100" spans="1:21" s="24" customFormat="1" ht="14.25" customHeight="1">
      <c r="A100" s="35" t="s">
        <v>44</v>
      </c>
      <c r="B100" s="35"/>
      <c r="C100" s="20" t="s">
        <v>45</v>
      </c>
      <c r="D100" s="21">
        <v>181792.92</v>
      </c>
      <c r="E100" s="22">
        <f>SUM(E101:E102)</f>
        <v>1419.56</v>
      </c>
      <c r="F100" s="22">
        <f>SUM(F101:F102)</f>
        <v>800</v>
      </c>
      <c r="G100" s="13">
        <f t="shared" si="4"/>
        <v>182412.48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</row>
    <row r="101" spans="1:24" s="9" customFormat="1" ht="12.75">
      <c r="A101" s="7"/>
      <c r="B101" s="7">
        <v>4210</v>
      </c>
      <c r="C101" s="86" t="s">
        <v>18</v>
      </c>
      <c r="D101" s="59">
        <v>30152.92</v>
      </c>
      <c r="E101" s="59">
        <v>1419.56</v>
      </c>
      <c r="F101" s="59">
        <v>0</v>
      </c>
      <c r="G101" s="92">
        <f t="shared" si="4"/>
        <v>31572.48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0"/>
      <c r="W101" s="5"/>
      <c r="X101" s="5"/>
    </row>
    <row r="102" spans="1:21" s="15" customFormat="1" ht="25.5">
      <c r="A102" s="12"/>
      <c r="B102" s="12">
        <v>4370</v>
      </c>
      <c r="C102" s="86" t="s">
        <v>60</v>
      </c>
      <c r="D102" s="93">
        <v>2400</v>
      </c>
      <c r="E102" s="34">
        <v>0</v>
      </c>
      <c r="F102" s="59">
        <v>800</v>
      </c>
      <c r="G102" s="92">
        <f t="shared" si="4"/>
        <v>1600</v>
      </c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s="24" customFormat="1" ht="14.25" customHeight="1">
      <c r="A103" s="35" t="s">
        <v>179</v>
      </c>
      <c r="B103" s="35"/>
      <c r="C103" s="20" t="s">
        <v>46</v>
      </c>
      <c r="D103" s="21">
        <v>100</v>
      </c>
      <c r="E103" s="22">
        <f>SUM(E104:E104)</f>
        <v>0</v>
      </c>
      <c r="F103" s="22">
        <f>SUM(F104:F104)</f>
        <v>8</v>
      </c>
      <c r="G103" s="13">
        <f>D103+E103-F103</f>
        <v>92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</row>
    <row r="104" spans="1:24" s="9" customFormat="1" ht="12.75">
      <c r="A104" s="7"/>
      <c r="B104" s="7">
        <v>4210</v>
      </c>
      <c r="C104" s="86" t="s">
        <v>18</v>
      </c>
      <c r="D104" s="59">
        <v>100</v>
      </c>
      <c r="E104" s="59">
        <v>0</v>
      </c>
      <c r="F104" s="59">
        <v>8</v>
      </c>
      <c r="G104" s="92">
        <f>D104+E104-F104</f>
        <v>92</v>
      </c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0"/>
      <c r="W104" s="5"/>
      <c r="X104" s="5"/>
    </row>
    <row r="105" spans="1:21" s="24" customFormat="1" ht="17.25" customHeight="1">
      <c r="A105" s="35" t="s">
        <v>32</v>
      </c>
      <c r="B105" s="35"/>
      <c r="C105" s="56" t="s">
        <v>33</v>
      </c>
      <c r="D105" s="21">
        <v>9934492</v>
      </c>
      <c r="E105" s="22">
        <f>E106+E113+E117+E111</f>
        <v>26823</v>
      </c>
      <c r="F105" s="22">
        <f>F106+F113+F117+F111</f>
        <v>297823</v>
      </c>
      <c r="G105" s="13">
        <f aca="true" t="shared" si="5" ref="G105:G120">D105+E105-F105</f>
        <v>9663492</v>
      </c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</row>
    <row r="106" spans="1:21" s="24" customFormat="1" ht="38.25">
      <c r="A106" s="35" t="s">
        <v>71</v>
      </c>
      <c r="B106" s="35"/>
      <c r="C106" s="54" t="s">
        <v>34</v>
      </c>
      <c r="D106" s="21">
        <v>5912693</v>
      </c>
      <c r="E106" s="22">
        <f>SUM(E107:E110)</f>
        <v>823</v>
      </c>
      <c r="F106" s="22">
        <f>SUM(F107:F110)</f>
        <v>280823</v>
      </c>
      <c r="G106" s="13">
        <f t="shared" si="5"/>
        <v>5632693</v>
      </c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</row>
    <row r="107" spans="1:84" s="24" customFormat="1" ht="12.75">
      <c r="A107" s="18"/>
      <c r="B107" s="32" t="s">
        <v>180</v>
      </c>
      <c r="C107" s="94" t="s">
        <v>181</v>
      </c>
      <c r="D107" s="34">
        <v>5740692</v>
      </c>
      <c r="E107" s="19">
        <v>0</v>
      </c>
      <c r="F107" s="19">
        <v>271600</v>
      </c>
      <c r="G107" s="60">
        <f t="shared" si="5"/>
        <v>5469092</v>
      </c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</row>
    <row r="108" spans="1:24" s="80" customFormat="1" ht="12.75">
      <c r="A108" s="7"/>
      <c r="B108" s="7">
        <v>4010</v>
      </c>
      <c r="C108" s="86" t="s">
        <v>37</v>
      </c>
      <c r="D108" s="59">
        <v>102300</v>
      </c>
      <c r="E108" s="59">
        <v>0</v>
      </c>
      <c r="F108" s="59">
        <v>8400</v>
      </c>
      <c r="G108" s="60">
        <f t="shared" si="5"/>
        <v>93900</v>
      </c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W108" s="5"/>
      <c r="X108" s="5"/>
    </row>
    <row r="109" spans="1:24" s="80" customFormat="1" ht="12.75">
      <c r="A109" s="7"/>
      <c r="B109" s="7">
        <v>4110</v>
      </c>
      <c r="C109" s="86" t="s">
        <v>38</v>
      </c>
      <c r="D109" s="59">
        <v>14300</v>
      </c>
      <c r="E109" s="59">
        <v>0</v>
      </c>
      <c r="F109" s="59">
        <v>823</v>
      </c>
      <c r="G109" s="60">
        <f t="shared" si="5"/>
        <v>13477</v>
      </c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W109" s="5"/>
      <c r="X109" s="5"/>
    </row>
    <row r="110" spans="1:24" s="80" customFormat="1" ht="12.75">
      <c r="A110" s="7"/>
      <c r="B110" s="7">
        <v>4440</v>
      </c>
      <c r="C110" s="86" t="s">
        <v>169</v>
      </c>
      <c r="D110" s="59">
        <v>3200</v>
      </c>
      <c r="E110" s="59">
        <v>823</v>
      </c>
      <c r="F110" s="59">
        <v>0</v>
      </c>
      <c r="G110" s="60">
        <f t="shared" si="5"/>
        <v>4023</v>
      </c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W110" s="5"/>
      <c r="X110" s="5"/>
    </row>
    <row r="111" spans="1:21" s="24" customFormat="1" ht="38.25">
      <c r="A111" s="35" t="s">
        <v>177</v>
      </c>
      <c r="B111" s="35"/>
      <c r="C111" s="54" t="s">
        <v>178</v>
      </c>
      <c r="D111" s="21">
        <v>14000</v>
      </c>
      <c r="E111" s="22">
        <f>SUM(E112:E112)</f>
        <v>1000</v>
      </c>
      <c r="F111" s="22">
        <f>SUM(F112:F112)</f>
        <v>0</v>
      </c>
      <c r="G111" s="13">
        <f t="shared" si="5"/>
        <v>15000</v>
      </c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</row>
    <row r="112" spans="1:24" s="9" customFormat="1" ht="12.75">
      <c r="A112" s="7"/>
      <c r="B112" s="7">
        <v>4130</v>
      </c>
      <c r="C112" s="86" t="s">
        <v>182</v>
      </c>
      <c r="D112" s="59">
        <v>14000</v>
      </c>
      <c r="E112" s="59">
        <v>1000</v>
      </c>
      <c r="F112" s="59">
        <v>0</v>
      </c>
      <c r="G112" s="92">
        <f t="shared" si="5"/>
        <v>15000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0"/>
      <c r="W112" s="5"/>
      <c r="X112" s="5"/>
    </row>
    <row r="113" spans="1:21" s="24" customFormat="1" ht="12.75">
      <c r="A113" s="35" t="s">
        <v>74</v>
      </c>
      <c r="B113" s="35"/>
      <c r="C113" s="54" t="s">
        <v>41</v>
      </c>
      <c r="D113" s="21">
        <v>1041500</v>
      </c>
      <c r="E113" s="22">
        <f>SUM(E114:E116)</f>
        <v>25000</v>
      </c>
      <c r="F113" s="22">
        <f>SUM(F114:F116)</f>
        <v>8000</v>
      </c>
      <c r="G113" s="13">
        <f t="shared" si="5"/>
        <v>1058500</v>
      </c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</row>
    <row r="114" spans="1:24" s="80" customFormat="1" ht="12.75">
      <c r="A114" s="7"/>
      <c r="B114" s="7">
        <v>4010</v>
      </c>
      <c r="C114" s="86" t="s">
        <v>37</v>
      </c>
      <c r="D114" s="59">
        <v>652308.21</v>
      </c>
      <c r="E114" s="59">
        <v>23500</v>
      </c>
      <c r="F114" s="59">
        <v>0</v>
      </c>
      <c r="G114" s="60">
        <f t="shared" si="5"/>
        <v>675808.21</v>
      </c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W114" s="5"/>
      <c r="X114" s="5"/>
    </row>
    <row r="115" spans="1:24" s="9" customFormat="1" ht="12.75">
      <c r="A115" s="7"/>
      <c r="B115" s="7">
        <v>4210</v>
      </c>
      <c r="C115" s="86" t="s">
        <v>18</v>
      </c>
      <c r="D115" s="59">
        <v>27500</v>
      </c>
      <c r="E115" s="59">
        <v>1500</v>
      </c>
      <c r="F115" s="59">
        <v>0</v>
      </c>
      <c r="G115" s="92">
        <f t="shared" si="5"/>
        <v>29000</v>
      </c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0"/>
      <c r="W115" s="5"/>
      <c r="X115" s="5"/>
    </row>
    <row r="116" spans="1:24" s="9" customFormat="1" ht="12.75">
      <c r="A116" s="7"/>
      <c r="B116" s="7">
        <v>4260</v>
      </c>
      <c r="C116" s="86" t="s">
        <v>142</v>
      </c>
      <c r="D116" s="59">
        <v>38000</v>
      </c>
      <c r="E116" s="59">
        <v>0</v>
      </c>
      <c r="F116" s="59">
        <v>8000</v>
      </c>
      <c r="G116" s="92">
        <f t="shared" si="5"/>
        <v>30000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0"/>
      <c r="W116" s="5"/>
      <c r="X116" s="5"/>
    </row>
    <row r="117" spans="1:21" s="24" customFormat="1" ht="12.75">
      <c r="A117" s="35" t="s">
        <v>63</v>
      </c>
      <c r="B117" s="35"/>
      <c r="C117" s="54" t="s">
        <v>46</v>
      </c>
      <c r="D117" s="21">
        <v>1049106.9</v>
      </c>
      <c r="E117" s="22">
        <f>SUM(E118:E118)</f>
        <v>0</v>
      </c>
      <c r="F117" s="22">
        <f>SUM(F118:F118)</f>
        <v>9000</v>
      </c>
      <c r="G117" s="13">
        <f t="shared" si="5"/>
        <v>1040106.8999999999</v>
      </c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</row>
    <row r="118" spans="1:24" s="80" customFormat="1" ht="25.5">
      <c r="A118" s="7"/>
      <c r="B118" s="7">
        <v>4330</v>
      </c>
      <c r="C118" s="86" t="s">
        <v>65</v>
      </c>
      <c r="D118" s="59">
        <v>110925.9</v>
      </c>
      <c r="E118" s="59">
        <v>0</v>
      </c>
      <c r="F118" s="59">
        <v>9000</v>
      </c>
      <c r="G118" s="97">
        <f t="shared" si="5"/>
        <v>101925.9</v>
      </c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W118" s="5"/>
      <c r="X118" s="5"/>
    </row>
    <row r="119" spans="1:21" s="24" customFormat="1" ht="17.25" customHeight="1">
      <c r="A119" s="35" t="s">
        <v>26</v>
      </c>
      <c r="B119" s="35"/>
      <c r="C119" s="56" t="s">
        <v>27</v>
      </c>
      <c r="D119" s="21">
        <v>790321</v>
      </c>
      <c r="E119" s="22">
        <f>E135+E123+E120</f>
        <v>44213</v>
      </c>
      <c r="F119" s="22">
        <f>F135+F123+F120</f>
        <v>4666</v>
      </c>
      <c r="G119" s="13">
        <f t="shared" si="5"/>
        <v>829868</v>
      </c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</row>
    <row r="120" spans="1:21" s="24" customFormat="1" ht="14.25" customHeight="1">
      <c r="A120" s="35" t="s">
        <v>154</v>
      </c>
      <c r="B120" s="35"/>
      <c r="C120" s="20" t="s">
        <v>155</v>
      </c>
      <c r="D120" s="21">
        <v>134535</v>
      </c>
      <c r="E120" s="22">
        <f>SUM(E121:E122)</f>
        <v>0</v>
      </c>
      <c r="F120" s="22">
        <f>SUM(F121:F122)</f>
        <v>1595</v>
      </c>
      <c r="G120" s="13">
        <f t="shared" si="5"/>
        <v>132940</v>
      </c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</row>
    <row r="121" spans="1:84" s="24" customFormat="1" ht="12.75">
      <c r="A121" s="18"/>
      <c r="B121" s="32" t="s">
        <v>35</v>
      </c>
      <c r="C121" s="94" t="s">
        <v>36</v>
      </c>
      <c r="D121" s="34">
        <v>1481</v>
      </c>
      <c r="E121" s="19">
        <v>0</v>
      </c>
      <c r="F121" s="19">
        <v>595</v>
      </c>
      <c r="G121" s="60">
        <f aca="true" t="shared" si="6" ref="G121:G134">D121+E121-F121</f>
        <v>886</v>
      </c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</row>
    <row r="122" spans="1:24" s="80" customFormat="1" ht="12.75">
      <c r="A122" s="7"/>
      <c r="B122" s="7">
        <v>4110</v>
      </c>
      <c r="C122" s="86" t="s">
        <v>148</v>
      </c>
      <c r="D122" s="59">
        <v>17684</v>
      </c>
      <c r="E122" s="59">
        <v>0</v>
      </c>
      <c r="F122" s="59">
        <v>1000</v>
      </c>
      <c r="G122" s="60">
        <f t="shared" si="6"/>
        <v>16684</v>
      </c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W122" s="5"/>
      <c r="X122" s="5"/>
    </row>
    <row r="123" spans="1:21" s="24" customFormat="1" ht="14.25" customHeight="1">
      <c r="A123" s="35" t="s">
        <v>156</v>
      </c>
      <c r="B123" s="35"/>
      <c r="C123" s="20" t="s">
        <v>159</v>
      </c>
      <c r="D123" s="21">
        <v>90335</v>
      </c>
      <c r="E123" s="22">
        <f>SUM(E124:E134)</f>
        <v>3071</v>
      </c>
      <c r="F123" s="22">
        <f>SUM(F124:F134)</f>
        <v>3071</v>
      </c>
      <c r="G123" s="13">
        <f t="shared" si="6"/>
        <v>90335</v>
      </c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</row>
    <row r="124" spans="1:24" s="80" customFormat="1" ht="12.75">
      <c r="A124" s="7"/>
      <c r="B124" s="7">
        <v>4010</v>
      </c>
      <c r="C124" s="86" t="s">
        <v>37</v>
      </c>
      <c r="D124" s="59">
        <v>50907</v>
      </c>
      <c r="E124" s="59">
        <v>0</v>
      </c>
      <c r="F124" s="59">
        <v>250</v>
      </c>
      <c r="G124" s="60">
        <f t="shared" si="6"/>
        <v>50657</v>
      </c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W124" s="5"/>
      <c r="X124" s="5"/>
    </row>
    <row r="125" spans="1:24" s="80" customFormat="1" ht="12.75">
      <c r="A125" s="7"/>
      <c r="B125" s="7">
        <v>4110</v>
      </c>
      <c r="C125" s="86" t="s">
        <v>38</v>
      </c>
      <c r="D125" s="59">
        <v>9622</v>
      </c>
      <c r="E125" s="59">
        <v>400</v>
      </c>
      <c r="F125" s="59">
        <v>0</v>
      </c>
      <c r="G125" s="60">
        <f t="shared" si="6"/>
        <v>10022</v>
      </c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W125" s="5"/>
      <c r="X125" s="5"/>
    </row>
    <row r="126" spans="1:24" s="80" customFormat="1" ht="12.75">
      <c r="A126" s="7"/>
      <c r="B126" s="7">
        <v>4120</v>
      </c>
      <c r="C126" s="86" t="s">
        <v>39</v>
      </c>
      <c r="D126" s="59">
        <v>1305</v>
      </c>
      <c r="E126" s="59">
        <v>100</v>
      </c>
      <c r="F126" s="59">
        <v>0</v>
      </c>
      <c r="G126" s="60">
        <f t="shared" si="6"/>
        <v>1405</v>
      </c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W126" s="5"/>
      <c r="X126" s="5"/>
    </row>
    <row r="127" spans="1:24" s="80" customFormat="1" ht="12.75">
      <c r="A127" s="7"/>
      <c r="B127" s="7">
        <v>4170</v>
      </c>
      <c r="C127" s="86" t="s">
        <v>14</v>
      </c>
      <c r="D127" s="59">
        <v>250</v>
      </c>
      <c r="E127" s="59">
        <v>0</v>
      </c>
      <c r="F127" s="59">
        <v>250</v>
      </c>
      <c r="G127" s="60">
        <f t="shared" si="6"/>
        <v>0</v>
      </c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W127" s="5"/>
      <c r="X127" s="5"/>
    </row>
    <row r="128" spans="1:24" s="9" customFormat="1" ht="12.75">
      <c r="A128" s="7"/>
      <c r="B128" s="7">
        <v>4210</v>
      </c>
      <c r="C128" s="86" t="s">
        <v>18</v>
      </c>
      <c r="D128" s="59">
        <v>5000</v>
      </c>
      <c r="E128" s="59">
        <v>1271</v>
      </c>
      <c r="F128" s="59">
        <v>0</v>
      </c>
      <c r="G128" s="92">
        <f t="shared" si="6"/>
        <v>6271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0"/>
      <c r="W128" s="5"/>
      <c r="X128" s="5"/>
    </row>
    <row r="129" spans="1:24" s="9" customFormat="1" ht="12.75">
      <c r="A129" s="7"/>
      <c r="B129" s="7">
        <v>4260</v>
      </c>
      <c r="C129" s="86" t="s">
        <v>142</v>
      </c>
      <c r="D129" s="59">
        <v>7200</v>
      </c>
      <c r="E129" s="59">
        <v>0</v>
      </c>
      <c r="F129" s="59">
        <v>1700</v>
      </c>
      <c r="G129" s="92">
        <f t="shared" si="6"/>
        <v>5500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0"/>
      <c r="W129" s="5"/>
      <c r="X129" s="5"/>
    </row>
    <row r="130" spans="1:24" s="9" customFormat="1" ht="12.75">
      <c r="A130" s="7"/>
      <c r="B130" s="7">
        <v>4280</v>
      </c>
      <c r="C130" s="86" t="s">
        <v>40</v>
      </c>
      <c r="D130" s="59">
        <v>100</v>
      </c>
      <c r="E130" s="59">
        <v>0</v>
      </c>
      <c r="F130" s="59">
        <v>12</v>
      </c>
      <c r="G130" s="92">
        <f t="shared" si="6"/>
        <v>88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0"/>
      <c r="W130" s="5"/>
      <c r="X130" s="5"/>
    </row>
    <row r="131" spans="1:24" s="9" customFormat="1" ht="12.75">
      <c r="A131" s="7"/>
      <c r="B131" s="7">
        <v>4300</v>
      </c>
      <c r="C131" s="94" t="s">
        <v>11</v>
      </c>
      <c r="D131" s="59">
        <v>2100</v>
      </c>
      <c r="E131" s="59">
        <v>1300</v>
      </c>
      <c r="F131" s="59">
        <v>0</v>
      </c>
      <c r="G131" s="92">
        <f t="shared" si="6"/>
        <v>3400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0"/>
      <c r="W131" s="5"/>
      <c r="X131" s="5"/>
    </row>
    <row r="132" spans="1:24" s="9" customFormat="1" ht="12.75">
      <c r="A132" s="7"/>
      <c r="B132" s="7">
        <v>4350</v>
      </c>
      <c r="C132" s="86" t="s">
        <v>62</v>
      </c>
      <c r="D132" s="59">
        <v>2600</v>
      </c>
      <c r="E132" s="59">
        <v>0</v>
      </c>
      <c r="F132" s="59">
        <v>459</v>
      </c>
      <c r="G132" s="92">
        <f t="shared" si="6"/>
        <v>2141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0"/>
      <c r="W132" s="5"/>
      <c r="X132" s="5"/>
    </row>
    <row r="133" spans="1:24" s="9" customFormat="1" ht="25.5">
      <c r="A133" s="7"/>
      <c r="B133" s="7">
        <v>4370</v>
      </c>
      <c r="C133" s="86" t="s">
        <v>60</v>
      </c>
      <c r="D133" s="59">
        <v>1200</v>
      </c>
      <c r="E133" s="59">
        <v>0</v>
      </c>
      <c r="F133" s="59">
        <v>200</v>
      </c>
      <c r="G133" s="92">
        <f t="shared" si="6"/>
        <v>1000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0"/>
      <c r="W133" s="5"/>
      <c r="X133" s="5"/>
    </row>
    <row r="134" spans="1:24" s="9" customFormat="1" ht="12.75">
      <c r="A134" s="7"/>
      <c r="B134" s="7">
        <v>4410</v>
      </c>
      <c r="C134" s="86" t="s">
        <v>17</v>
      </c>
      <c r="D134" s="59">
        <v>200</v>
      </c>
      <c r="E134" s="59">
        <v>0</v>
      </c>
      <c r="F134" s="59">
        <v>200</v>
      </c>
      <c r="G134" s="92">
        <f t="shared" si="6"/>
        <v>0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0"/>
      <c r="W134" s="5"/>
      <c r="X134" s="5"/>
    </row>
    <row r="135" spans="1:21" s="24" customFormat="1" ht="12.75">
      <c r="A135" s="35" t="s">
        <v>28</v>
      </c>
      <c r="B135" s="35"/>
      <c r="C135" s="54" t="s">
        <v>29</v>
      </c>
      <c r="D135" s="21">
        <v>535451</v>
      </c>
      <c r="E135" s="22">
        <f>SUM(E136:E136)</f>
        <v>41142</v>
      </c>
      <c r="F135" s="22">
        <f>SUM(F136:F136)</f>
        <v>0</v>
      </c>
      <c r="G135" s="13">
        <f aca="true" t="shared" si="7" ref="G135:G146">D135+E135-F135</f>
        <v>576593</v>
      </c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</row>
    <row r="136" spans="1:84" s="24" customFormat="1" ht="12.75">
      <c r="A136" s="18"/>
      <c r="B136" s="32" t="s">
        <v>47</v>
      </c>
      <c r="C136" s="94" t="s">
        <v>48</v>
      </c>
      <c r="D136" s="34">
        <v>467781</v>
      </c>
      <c r="E136" s="19">
        <v>41142</v>
      </c>
      <c r="F136" s="19">
        <v>0</v>
      </c>
      <c r="G136" s="60">
        <f t="shared" si="7"/>
        <v>508923</v>
      </c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</row>
    <row r="137" spans="1:21" s="24" customFormat="1" ht="25.5">
      <c r="A137" s="35" t="s">
        <v>157</v>
      </c>
      <c r="B137" s="35"/>
      <c r="C137" s="56" t="s">
        <v>122</v>
      </c>
      <c r="D137" s="21">
        <v>2702607.27</v>
      </c>
      <c r="E137" s="22">
        <f>E138</f>
        <v>42000</v>
      </c>
      <c r="F137" s="22">
        <f>F138</f>
        <v>0</v>
      </c>
      <c r="G137" s="13">
        <f>D137+E137-F137</f>
        <v>2744607.27</v>
      </c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</row>
    <row r="138" spans="1:21" s="24" customFormat="1" ht="12.75">
      <c r="A138" s="35" t="s">
        <v>158</v>
      </c>
      <c r="B138" s="35"/>
      <c r="C138" s="54" t="s">
        <v>160</v>
      </c>
      <c r="D138" s="21">
        <v>132470</v>
      </c>
      <c r="E138" s="22">
        <f>SUM(E139:E139)</f>
        <v>42000</v>
      </c>
      <c r="F138" s="22">
        <f>SUM(F139:F139)</f>
        <v>0</v>
      </c>
      <c r="G138" s="13">
        <f>D138+E138-F138</f>
        <v>174470</v>
      </c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</row>
    <row r="139" spans="1:84" s="24" customFormat="1" ht="12.75">
      <c r="A139" s="18"/>
      <c r="B139" s="32" t="s">
        <v>135</v>
      </c>
      <c r="C139" s="86" t="s">
        <v>11</v>
      </c>
      <c r="D139" s="34">
        <v>132470</v>
      </c>
      <c r="E139" s="19">
        <v>42000</v>
      </c>
      <c r="F139" s="19">
        <v>0</v>
      </c>
      <c r="G139" s="60">
        <f>D139+E139-F139</f>
        <v>174470</v>
      </c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</row>
    <row r="140" spans="1:21" s="24" customFormat="1" ht="18" customHeight="1">
      <c r="A140" s="35" t="s">
        <v>58</v>
      </c>
      <c r="B140" s="35"/>
      <c r="C140" s="56" t="s">
        <v>59</v>
      </c>
      <c r="D140" s="21">
        <v>1082120.6</v>
      </c>
      <c r="E140" s="22">
        <f>E141</f>
        <v>9600</v>
      </c>
      <c r="F140" s="22">
        <f>F141</f>
        <v>9600</v>
      </c>
      <c r="G140" s="13">
        <f t="shared" si="7"/>
        <v>1082120.6</v>
      </c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</row>
    <row r="141" spans="1:21" s="24" customFormat="1" ht="12.75">
      <c r="A141" s="35" t="s">
        <v>161</v>
      </c>
      <c r="B141" s="35"/>
      <c r="C141" s="54" t="s">
        <v>162</v>
      </c>
      <c r="D141" s="21">
        <v>212185</v>
      </c>
      <c r="E141" s="22">
        <f>SUM(E142:E145)</f>
        <v>9600</v>
      </c>
      <c r="F141" s="22">
        <f>SUM(F142:F145)</f>
        <v>9600</v>
      </c>
      <c r="G141" s="13">
        <f t="shared" si="7"/>
        <v>212185</v>
      </c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</row>
    <row r="142" spans="1:21" s="24" customFormat="1" ht="12.75">
      <c r="A142" s="18"/>
      <c r="B142" s="32" t="s">
        <v>64</v>
      </c>
      <c r="C142" s="86" t="s">
        <v>18</v>
      </c>
      <c r="D142" s="34">
        <v>22930</v>
      </c>
      <c r="E142" s="19">
        <v>9600</v>
      </c>
      <c r="F142" s="19">
        <v>0</v>
      </c>
      <c r="G142" s="19">
        <f t="shared" si="7"/>
        <v>32530</v>
      </c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</row>
    <row r="143" spans="1:21" s="24" customFormat="1" ht="12.75">
      <c r="A143" s="18"/>
      <c r="B143" s="32" t="s">
        <v>135</v>
      </c>
      <c r="C143" s="86" t="s">
        <v>11</v>
      </c>
      <c r="D143" s="34">
        <v>54070</v>
      </c>
      <c r="E143" s="19">
        <v>0</v>
      </c>
      <c r="F143" s="19">
        <v>6500</v>
      </c>
      <c r="G143" s="19">
        <f t="shared" si="7"/>
        <v>47570</v>
      </c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</row>
    <row r="144" spans="1:21" s="24" customFormat="1" ht="12.75">
      <c r="A144" s="18"/>
      <c r="B144" s="32" t="s">
        <v>163</v>
      </c>
      <c r="C144" s="86" t="s">
        <v>17</v>
      </c>
      <c r="D144" s="34">
        <v>4075</v>
      </c>
      <c r="E144" s="19">
        <v>0</v>
      </c>
      <c r="F144" s="19">
        <v>1600</v>
      </c>
      <c r="G144" s="19">
        <f t="shared" si="7"/>
        <v>2475</v>
      </c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</row>
    <row r="145" spans="1:84" s="24" customFormat="1" ht="12.75">
      <c r="A145" s="18"/>
      <c r="B145" s="32" t="s">
        <v>164</v>
      </c>
      <c r="C145" s="86" t="s">
        <v>144</v>
      </c>
      <c r="D145" s="34">
        <v>7130</v>
      </c>
      <c r="E145" s="19">
        <v>0</v>
      </c>
      <c r="F145" s="19">
        <v>1500</v>
      </c>
      <c r="G145" s="60">
        <f t="shared" si="7"/>
        <v>5630</v>
      </c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</row>
    <row r="146" spans="1:7" ht="18.75" customHeight="1">
      <c r="A146" s="36"/>
      <c r="B146" s="37"/>
      <c r="C146" s="36" t="s">
        <v>6</v>
      </c>
      <c r="D146" s="13">
        <v>33279404.69</v>
      </c>
      <c r="E146" s="21">
        <f>E99+E15+E40+E105+E119+E140+E20+E137+E11+E7+E37+E30</f>
        <v>613675.28</v>
      </c>
      <c r="F146" s="21">
        <f>F99+F15+F40+F105+F119+F140+F20+F137+F11+F7+F37+F30</f>
        <v>661102.88</v>
      </c>
      <c r="G146" s="13">
        <f t="shared" si="7"/>
        <v>33231977.09</v>
      </c>
    </row>
    <row r="147" spans="1:84" s="24" customFormat="1" ht="20.25" customHeight="1">
      <c r="A147" s="25"/>
      <c r="B147" s="26"/>
      <c r="D147" s="27"/>
      <c r="E147" s="79"/>
      <c r="F147" s="98" t="s">
        <v>66</v>
      </c>
      <c r="G147" s="9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9"/>
      <c r="W147" s="29"/>
      <c r="X147" s="29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</row>
    <row r="148" spans="1:84" s="24" customFormat="1" ht="12.75">
      <c r="A148" s="25"/>
      <c r="B148" s="26"/>
      <c r="C148" s="38"/>
      <c r="D148" s="27"/>
      <c r="E148" s="99"/>
      <c r="F148" s="98"/>
      <c r="G148" s="9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9"/>
      <c r="W148" s="29"/>
      <c r="X148" s="29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</row>
    <row r="149" spans="1:84" s="24" customFormat="1" ht="12.75">
      <c r="A149" s="25"/>
      <c r="B149" s="26"/>
      <c r="C149" s="38"/>
      <c r="D149" s="27" t="s">
        <v>8</v>
      </c>
      <c r="E149" s="80"/>
      <c r="F149" s="98" t="s">
        <v>67</v>
      </c>
      <c r="G149" s="9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9"/>
      <c r="W149" s="29"/>
      <c r="X149" s="29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</row>
    <row r="150" spans="3:7" ht="12.75">
      <c r="C150" s="31"/>
      <c r="D150" s="31"/>
      <c r="E150" s="31"/>
      <c r="F150" s="31"/>
      <c r="G150" s="55"/>
    </row>
    <row r="151" spans="3:7" ht="12.75">
      <c r="C151" s="31"/>
      <c r="D151" s="55"/>
      <c r="E151" s="31"/>
      <c r="F151" s="55"/>
      <c r="G151" s="55"/>
    </row>
    <row r="152" spans="3:7" ht="12.75">
      <c r="C152" s="31"/>
      <c r="D152" s="31"/>
      <c r="E152" s="55"/>
      <c r="F152" s="31"/>
      <c r="G152" s="55">
        <f>G146-D146</f>
        <v>-47427.60000000149</v>
      </c>
    </row>
    <row r="153" spans="3:7" ht="12.75">
      <c r="C153" s="31"/>
      <c r="D153" s="31"/>
      <c r="E153" s="55"/>
      <c r="F153" s="31"/>
      <c r="G153" s="31"/>
    </row>
    <row r="154" spans="3:7" ht="12.75">
      <c r="C154" s="31"/>
      <c r="D154" s="31"/>
      <c r="E154" s="39"/>
      <c r="F154" s="39"/>
      <c r="G154" s="31"/>
    </row>
    <row r="155" spans="3:7" ht="12.75">
      <c r="C155" s="31"/>
      <c r="D155" s="55"/>
      <c r="E155" s="55"/>
      <c r="F155" s="31"/>
      <c r="G155" s="31"/>
    </row>
    <row r="156" spans="3:7" ht="12.75">
      <c r="C156" s="31"/>
      <c r="D156" s="31"/>
      <c r="E156" s="55"/>
      <c r="F156" s="31"/>
      <c r="G156" s="31"/>
    </row>
    <row r="157" spans="3:7" ht="12.75">
      <c r="C157" s="31"/>
      <c r="D157" s="31"/>
      <c r="E157" s="55"/>
      <c r="F157" s="31"/>
      <c r="G157" s="31"/>
    </row>
    <row r="158" spans="3:7" ht="12.75">
      <c r="C158" s="31"/>
      <c r="D158" s="31"/>
      <c r="E158" s="31"/>
      <c r="F158" s="31"/>
      <c r="G158" s="31"/>
    </row>
    <row r="159" spans="3:7" ht="12.75">
      <c r="C159" s="31"/>
      <c r="D159" s="31"/>
      <c r="E159" s="31"/>
      <c r="F159" s="31"/>
      <c r="G159" s="31"/>
    </row>
    <row r="160" spans="3:7" ht="12.75">
      <c r="C160" s="31"/>
      <c r="D160" s="31"/>
      <c r="E160" s="31"/>
      <c r="F160" s="31"/>
      <c r="G160" s="31"/>
    </row>
    <row r="161" spans="3:7" ht="12.75">
      <c r="C161" s="31"/>
      <c r="D161" s="31"/>
      <c r="E161" s="31"/>
      <c r="F161" s="31"/>
      <c r="G161" s="31"/>
    </row>
    <row r="162" spans="3:7" ht="12.75">
      <c r="C162" s="31"/>
      <c r="D162" s="31"/>
      <c r="E162" s="31"/>
      <c r="F162" s="31"/>
      <c r="G162" s="31"/>
    </row>
    <row r="163" spans="3:7" ht="12.75">
      <c r="C163" s="31"/>
      <c r="D163" s="31"/>
      <c r="E163" s="31"/>
      <c r="F163" s="31"/>
      <c r="G163" s="31"/>
    </row>
    <row r="164" spans="3:7" ht="12.75">
      <c r="C164" s="31"/>
      <c r="D164" s="31"/>
      <c r="E164" s="31"/>
      <c r="F164" s="31"/>
      <c r="G164" s="31"/>
    </row>
    <row r="165" spans="3:7" ht="12.75">
      <c r="C165" s="31"/>
      <c r="D165" s="31"/>
      <c r="E165" s="31"/>
      <c r="F165" s="31"/>
      <c r="G165" s="31"/>
    </row>
    <row r="166" spans="3:7" ht="12.75">
      <c r="C166" s="31"/>
      <c r="D166" s="31"/>
      <c r="E166" s="31"/>
      <c r="F166" s="31"/>
      <c r="G166" s="31"/>
    </row>
    <row r="167" spans="3:7" ht="12.75">
      <c r="C167" s="31"/>
      <c r="D167" s="31"/>
      <c r="E167" s="31"/>
      <c r="F167" s="31"/>
      <c r="G167" s="31"/>
    </row>
    <row r="168" spans="3:7" ht="12.75">
      <c r="C168" s="31"/>
      <c r="D168" s="31"/>
      <c r="E168" s="31"/>
      <c r="F168" s="31"/>
      <c r="G168" s="31"/>
    </row>
    <row r="169" spans="3:7" ht="12.75">
      <c r="C169" s="31"/>
      <c r="D169" s="31"/>
      <c r="E169" s="31"/>
      <c r="F169" s="31"/>
      <c r="G169" s="31"/>
    </row>
    <row r="170" spans="22:84" s="31" customFormat="1" ht="12.75"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</row>
    <row r="171" spans="22:84" s="31" customFormat="1" ht="12.75"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</row>
    <row r="172" spans="22:84" s="31" customFormat="1" ht="12.75"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</row>
    <row r="173" spans="22:84" s="31" customFormat="1" ht="12.75"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</row>
    <row r="174" spans="22:84" s="31" customFormat="1" ht="12.75"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</row>
    <row r="175" spans="22:84" s="31" customFormat="1" ht="12.75"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</row>
    <row r="176" spans="22:84" s="31" customFormat="1" ht="12.75"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</row>
    <row r="177" spans="22:84" s="31" customFormat="1" ht="12.75"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</row>
    <row r="178" spans="22:84" s="31" customFormat="1" ht="12.75"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</row>
    <row r="179" spans="22:84" s="31" customFormat="1" ht="12.75"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</row>
    <row r="180" spans="22:84" s="31" customFormat="1" ht="12.75"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</row>
    <row r="181" spans="22:84" s="31" customFormat="1" ht="12.75"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</row>
    <row r="182" spans="22:84" s="31" customFormat="1" ht="12.75"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</row>
    <row r="183" spans="22:84" s="31" customFormat="1" ht="12.75"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</row>
    <row r="184" spans="22:84" s="31" customFormat="1" ht="12.75"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</row>
    <row r="185" s="31" customFormat="1" ht="12.75"/>
    <row r="186" s="31" customFormat="1" ht="12.75"/>
    <row r="187" s="31" customFormat="1" ht="12.75"/>
    <row r="188" s="31" customFormat="1" ht="12.75"/>
    <row r="189" s="31" customFormat="1" ht="12.75"/>
    <row r="190" s="31" customFormat="1" ht="12.75"/>
    <row r="191" s="31" customFormat="1" ht="12.75"/>
    <row r="192" s="31" customFormat="1" ht="12.75"/>
    <row r="193" s="31" customFormat="1" ht="12.75"/>
    <row r="194" s="31" customFormat="1" ht="12.75"/>
    <row r="195" s="31" customFormat="1" ht="12.75"/>
    <row r="196" s="31" customFormat="1" ht="12.75"/>
    <row r="197" s="31" customFormat="1" ht="12.75"/>
    <row r="198" s="31" customFormat="1" ht="12.75"/>
    <row r="199" s="31" customFormat="1" ht="12.75"/>
    <row r="200" s="31" customFormat="1" ht="12.75"/>
    <row r="201" s="31" customFormat="1" ht="12.75"/>
    <row r="202" s="31" customFormat="1" ht="12.75"/>
    <row r="203" s="31" customFormat="1" ht="12.75"/>
    <row r="204" s="31" customFormat="1" ht="12.75"/>
    <row r="205" s="31" customFormat="1" ht="12.75"/>
    <row r="206" s="31" customFormat="1" ht="12.75"/>
    <row r="207" s="31" customFormat="1" ht="12.75"/>
    <row r="208" s="31" customFormat="1" ht="12.75"/>
    <row r="209" s="31" customFormat="1" ht="12.75"/>
    <row r="210" s="31" customFormat="1" ht="12.75"/>
    <row r="211" s="31" customFormat="1" ht="12.75"/>
    <row r="212" s="31" customFormat="1" ht="12.75"/>
    <row r="213" s="31" customFormat="1" ht="12.75"/>
    <row r="214" s="31" customFormat="1" ht="12.75"/>
    <row r="215" s="31" customFormat="1" ht="12.75"/>
    <row r="216" s="31" customFormat="1" ht="12.75"/>
    <row r="217" s="31" customFormat="1" ht="12.75"/>
    <row r="218" s="31" customFormat="1" ht="12.75"/>
    <row r="219" s="31" customFormat="1" ht="12.75"/>
    <row r="220" s="31" customFormat="1" ht="12.75"/>
    <row r="221" s="31" customFormat="1" ht="12.75"/>
    <row r="222" s="31" customFormat="1" ht="12.75"/>
    <row r="223" s="31" customFormat="1" ht="12.75"/>
    <row r="224" s="31" customFormat="1" ht="12.75"/>
    <row r="225" s="31" customFormat="1" ht="12.75"/>
    <row r="226" s="31" customFormat="1" ht="12.75"/>
    <row r="227" s="31" customFormat="1" ht="12.75"/>
    <row r="228" s="31" customFormat="1" ht="12.75"/>
    <row r="229" ht="12.75">
      <c r="C229" s="31"/>
    </row>
    <row r="230" ht="12.75">
      <c r="C230" s="31"/>
    </row>
    <row r="231" ht="12.75">
      <c r="C231" s="31"/>
    </row>
    <row r="232" ht="12.75">
      <c r="C232" s="31"/>
    </row>
  </sheetData>
  <mergeCells count="3">
    <mergeCell ref="W6:X6"/>
    <mergeCell ref="A1:F1"/>
    <mergeCell ref="W5:X5"/>
  </mergeCells>
  <printOptions/>
  <pageMargins left="0.51" right="0.48" top="0.59" bottom="0.22" header="0.33" footer="0.29"/>
  <pageSetup horizontalDpi="600" verticalDpi="600" orientation="landscape" paperSize="9" r:id="rId1"/>
  <headerFooter alignWithMargins="0">
    <oddHeader>&amp;CStrona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Miejski</dc:creator>
  <cp:keywords/>
  <dc:description/>
  <cp:lastModifiedBy>URZĄD MIEJSKI w Sępólnie Kajeńskim-Ewa Marzec</cp:lastModifiedBy>
  <cp:lastPrinted>2007-11-26T10:43:59Z</cp:lastPrinted>
  <dcterms:created xsi:type="dcterms:W3CDTF">2000-11-16T08:27:55Z</dcterms:created>
  <dcterms:modified xsi:type="dcterms:W3CDTF">2007-11-26T11:23:19Z</dcterms:modified>
  <cp:category/>
  <cp:version/>
  <cp:contentType/>
  <cp:contentStatus/>
</cp:coreProperties>
</file>