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dochody" sheetId="1" r:id="rId1"/>
    <sheet name="Wydatki" sheetId="2" r:id="rId2"/>
  </sheets>
  <definedNames>
    <definedName name="_xlnm.Print_Area" localSheetId="1">'Wydatki'!$A$1:$G$97</definedName>
  </definedNames>
  <calcPr fullCalcOnLoad="1"/>
</workbook>
</file>

<file path=xl/sharedStrings.xml><?xml version="1.0" encoding="utf-8"?>
<sst xmlns="http://schemas.openxmlformats.org/spreadsheetml/2006/main" count="224" uniqueCount="131">
  <si>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</si>
  <si>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</si>
  <si>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</si>
  <si>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</si>
  <si>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</si>
  <si>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</si>
  <si>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</si>
  <si>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</si>
  <si>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</si>
  <si>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</si>
  <si>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</si>
  <si>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</si>
  <si>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</si>
  <si>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</si>
  <si>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</si>
  <si>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</si>
  <si>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</si>
  <si>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Zakup usług pozostałych</t>
  </si>
  <si>
    <t>4300</t>
  </si>
  <si>
    <t>6050</t>
  </si>
  <si>
    <t>DZIAŁ 010</t>
  </si>
  <si>
    <t>ROLNICTWO I ŁOWIECTWO</t>
  </si>
  <si>
    <t>Wydatki inwestycyjne jednostek budżetowych</t>
  </si>
  <si>
    <t>Tomasz Cyganek</t>
  </si>
  <si>
    <t xml:space="preserve">Zmiany w planie dochodów budżetowych na 2007  rok </t>
  </si>
  <si>
    <t>DZIAŁ 600</t>
  </si>
  <si>
    <t>60016</t>
  </si>
  <si>
    <t>TRANSPORT I ŁĄCZNOŚĆ</t>
  </si>
  <si>
    <t>Drogi publiczne i gminne</t>
  </si>
  <si>
    <t>DZIAŁ 750</t>
  </si>
  <si>
    <t>ADMINISTRACJA PUBLICZNA</t>
  </si>
  <si>
    <t>DZIAŁ 758</t>
  </si>
  <si>
    <t>Zmiany w planie wydatków  budżetowych na 2007 rok</t>
  </si>
  <si>
    <t>3110</t>
  </si>
  <si>
    <t xml:space="preserve">Świadczenia społeczne </t>
  </si>
  <si>
    <t>4210</t>
  </si>
  <si>
    <t>Zakup materiałów i wyposażenia</t>
  </si>
  <si>
    <t>Podróże służbowe krajowe</t>
  </si>
  <si>
    <t>RÓŻNE ROZLICZENIA</t>
  </si>
  <si>
    <t>01036</t>
  </si>
  <si>
    <t>Restrukturyzacja i modernizacja sektora żywnościowego oraz obszarów wiejskich</t>
  </si>
  <si>
    <t>6298</t>
  </si>
  <si>
    <t>Środki na dofinansowanie własnych inwestycji gmin(związków gmin), powiatów(związków powiatów), samorządów województw, pozyskane z innych źródeł</t>
  </si>
  <si>
    <t>Urzędy gmin(miast i miast na prawach powiatu)</t>
  </si>
  <si>
    <t>DZIAŁ 801</t>
  </si>
  <si>
    <t>OŚWIATA I WYCHOWANIE</t>
  </si>
  <si>
    <t>80101</t>
  </si>
  <si>
    <t>Szkoły podstawowe</t>
  </si>
  <si>
    <t>4270</t>
  </si>
  <si>
    <t>4350</t>
  </si>
  <si>
    <t>4750</t>
  </si>
  <si>
    <t>Zakup usług remontowych</t>
  </si>
  <si>
    <t>Zakup usług dostępu do sieci Internet</t>
  </si>
  <si>
    <t>4740</t>
  </si>
  <si>
    <t>Zakup akcesoriów komputerowych, w tym programów i licencji</t>
  </si>
  <si>
    <t>80104</t>
  </si>
  <si>
    <t>Przedszkola</t>
  </si>
  <si>
    <t>80114</t>
  </si>
  <si>
    <t>Zespoły obsługi ekonomiczno-administracyjnej szkół</t>
  </si>
  <si>
    <t>4410</t>
  </si>
  <si>
    <t>DZIAŁ 854</t>
  </si>
  <si>
    <t>EDUKACYJNA OPIEKA WYCHOWAWCZA</t>
  </si>
  <si>
    <t>Placówki wychowania pozaszkolnego</t>
  </si>
  <si>
    <t>Drogi publiczne gminne</t>
  </si>
  <si>
    <t>6290</t>
  </si>
  <si>
    <t>DZIAŁ 700</t>
  </si>
  <si>
    <t>70005</t>
  </si>
  <si>
    <t>0870</t>
  </si>
  <si>
    <t>GOSPODARKA MIESZKANIOWA</t>
  </si>
  <si>
    <t>Gospodarka gruntami i nieruchomościami</t>
  </si>
  <si>
    <t>Wpływy ze sprzedaży składników majątkowych</t>
  </si>
  <si>
    <t>85219</t>
  </si>
  <si>
    <t>2030</t>
  </si>
  <si>
    <t>Dotacje celowe otrzymane z budżetu państwa na realizację własnych zadań bieżących gmin (związków gmin)</t>
  </si>
  <si>
    <t>Ośrodki pomocy społecznej</t>
  </si>
  <si>
    <t>4440</t>
  </si>
  <si>
    <t>4610</t>
  </si>
  <si>
    <t>Odpis na zakładowy fundusz świadczeń socjalnych</t>
  </si>
  <si>
    <t>Koszty postepowania sądowego i prokuratorskiego</t>
  </si>
  <si>
    <t>75818</t>
  </si>
  <si>
    <t>4810</t>
  </si>
  <si>
    <t>Rezerwy</t>
  </si>
  <si>
    <t>Rezerwy ogólne i celowe</t>
  </si>
  <si>
    <t>85278</t>
  </si>
  <si>
    <t>2010</t>
  </si>
  <si>
    <t>Usuwanie skutków klęsk żywiołowych</t>
  </si>
  <si>
    <t>3020</t>
  </si>
  <si>
    <t>4010</t>
  </si>
  <si>
    <t>4040</t>
  </si>
  <si>
    <t>4170</t>
  </si>
  <si>
    <t>4430</t>
  </si>
  <si>
    <t>Wydatki osobowe niezaliczane do wynagrodzeń</t>
  </si>
  <si>
    <t>Wynagrodzenia osobowe pracowników</t>
  </si>
  <si>
    <t>Dodatkowe wynagrodzenie roczne</t>
  </si>
  <si>
    <t>Wynagrodzenie bezosobowe</t>
  </si>
  <si>
    <t>Różne opłaty i składki</t>
  </si>
  <si>
    <t>80103</t>
  </si>
  <si>
    <t>Oddziały przedszkolne w szkołach podstawowych</t>
  </si>
  <si>
    <t>4260</t>
  </si>
  <si>
    <t>6060</t>
  </si>
  <si>
    <t>Zakup energii</t>
  </si>
  <si>
    <t>Wydatki na zakupy inwestycyjne jenostek budżetowych</t>
  </si>
  <si>
    <t>4110</t>
  </si>
  <si>
    <t>4120</t>
  </si>
  <si>
    <t>Wynagrodzenie osobowe pracowników</t>
  </si>
  <si>
    <t>Składki na ubezpieczenie społeczne</t>
  </si>
  <si>
    <t>Składki na Fundusz Pracy</t>
  </si>
  <si>
    <t>80195</t>
  </si>
  <si>
    <t>Pozostała działalność</t>
  </si>
  <si>
    <t>Świadczenia rodzinne, zaliczka alimentacyjna oraz składki na ubezpieczenie emerytalnei rentowe z ubezpieczenia społecznego</t>
  </si>
  <si>
    <t>Opłaty z tytułu usług telekomunikacyjnych telefonii komórkowej</t>
  </si>
  <si>
    <t>Zakup materiałów papiernicznych do sprzętu drukarskiego i urządzeń kserograficznych</t>
  </si>
  <si>
    <t>85295</t>
  </si>
  <si>
    <t>4330</t>
  </si>
  <si>
    <t>Zakup usług przez jednostki samorządu terytorialnego od innych jednostek samorządu terytorialnego</t>
  </si>
  <si>
    <t>DZIAŁ 900</t>
  </si>
  <si>
    <t>90015</t>
  </si>
  <si>
    <t>GOSPODARKA KOMUNALNA I OCHRONA ŚRODOWISKA</t>
  </si>
  <si>
    <t>Oświetlenie ulic, placów i dróg</t>
  </si>
  <si>
    <t>01095</t>
  </si>
  <si>
    <t>Dotacje celowe otrzymane z budżetu państwa na ralizcję zadań bieżących z zakresu administracji rządowej oraz innych zadań zleconych gminom (związkom gmin) ustawami</t>
  </si>
  <si>
    <t>Różne wydatki na rzecz osób fizycznych</t>
  </si>
  <si>
    <t>DZIAŁ 921</t>
  </si>
  <si>
    <t>92105</t>
  </si>
  <si>
    <t>KULTURA I OCHRONA DZIEDZICTWA NARODOWEGO</t>
  </si>
  <si>
    <t>Pozostałe zadania w zakresie kultury</t>
  </si>
  <si>
    <t>2820</t>
  </si>
  <si>
    <t>85495</t>
  </si>
  <si>
    <t>Dotacja celowa z budżetu na finansowanie lub dofinansowanie zadań zleconych do realizacji stowarzyszeniom</t>
  </si>
  <si>
    <t>Nr VIII/56/07 z dnia  24 maja 2007 r.</t>
  </si>
  <si>
    <t>Nr VIII/56/07 z dnia  24 maja 2007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</si>
</sst>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0">
    <font>
      <sz val="10"/>
      <name val="Arial CE"/>
      <family val="0"/>
    </font>
    <font>
      <sz val="14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4" fontId="7" fillId="0" borderId="1" xfId="15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" fontId="8" fillId="0" borderId="1" xfId="15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15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7" fillId="0" borderId="1" xfId="15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wrapText="1"/>
    </xf>
    <xf numFmtId="4" fontId="8" fillId="0" borderId="1" xfId="15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3" fontId="8" fillId="0" borderId="0" xfId="15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 wrapText="1"/>
    </xf>
    <xf numFmtId="3" fontId="7" fillId="0" borderId="0" xfId="15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8" xfId="0" applyFont="1" applyBorder="1" applyAlignment="1">
      <alignment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6"/>
  <sheetViews>
    <sheetView zoomScaleSheetLayoutView="50" workbookViewId="0" topLeftCell="B16">
      <selection activeCell="F35" sqref="F35"/>
    </sheetView>
  </sheetViews>
  <sheetFormatPr defaultColWidth="9.00390625" defaultRowHeight="12.75"/>
  <cols>
    <col min="1" max="1" width="15.75390625" style="41" customWidth="1"/>
    <col min="2" max="2" width="7.875" style="40" customWidth="1"/>
    <col min="3" max="3" width="56.625" style="40" customWidth="1"/>
    <col min="4" max="4" width="18.00390625" style="40" customWidth="1"/>
    <col min="5" max="5" width="19.375" style="40" customWidth="1"/>
    <col min="6" max="6" width="18.00390625" style="40" customWidth="1"/>
    <col min="7" max="7" width="24.25390625" style="40" customWidth="1"/>
    <col min="8" max="84" width="9.125" style="41" customWidth="1"/>
    <col min="85" max="16384" width="9.125" style="40" customWidth="1"/>
  </cols>
  <sheetData>
    <row r="1" spans="1:7" s="55" customFormat="1" ht="18.75">
      <c r="A1" s="96" t="s">
        <v>24</v>
      </c>
      <c r="B1" s="97"/>
      <c r="C1" s="97"/>
      <c r="D1" s="97"/>
      <c r="E1" s="97"/>
      <c r="F1" s="97"/>
      <c r="G1" s="54"/>
    </row>
    <row r="2" spans="1:7" s="55" customFormat="1" ht="12.75">
      <c r="A2" s="56"/>
      <c r="B2" s="53"/>
      <c r="C2" s="53"/>
      <c r="D2" s="53"/>
      <c r="E2" s="94"/>
      <c r="F2" s="98" t="s">
        <v>14</v>
      </c>
      <c r="G2" s="98"/>
    </row>
    <row r="3" spans="1:7" s="55" customFormat="1" ht="17.25" customHeight="1">
      <c r="A3" s="56"/>
      <c r="B3" s="53"/>
      <c r="C3" s="53"/>
      <c r="D3" s="53"/>
      <c r="E3" s="94"/>
      <c r="F3" s="98" t="s">
        <v>15</v>
      </c>
      <c r="G3" s="98"/>
    </row>
    <row r="4" spans="1:7" s="55" customFormat="1" ht="16.5" customHeight="1">
      <c r="A4" s="57"/>
      <c r="B4" s="58"/>
      <c r="C4" s="58"/>
      <c r="D4" s="58"/>
      <c r="E4" s="95"/>
      <c r="F4" s="99" t="s">
        <v>129</v>
      </c>
      <c r="G4" s="99"/>
    </row>
    <row r="5" spans="1:7" s="59" customFormat="1" ht="28.5" customHeight="1">
      <c r="A5" s="48" t="s">
        <v>0</v>
      </c>
      <c r="B5" s="48" t="s">
        <v>7</v>
      </c>
      <c r="C5" s="48" t="s">
        <v>1</v>
      </c>
      <c r="D5" s="48" t="s">
        <v>2</v>
      </c>
      <c r="E5" s="48" t="s">
        <v>3</v>
      </c>
      <c r="F5" s="48" t="s">
        <v>4</v>
      </c>
      <c r="G5" s="48" t="s">
        <v>5</v>
      </c>
    </row>
    <row r="6" spans="1:7" s="64" customFormat="1" ht="12.75">
      <c r="A6" s="60">
        <v>1</v>
      </c>
      <c r="B6" s="61">
        <v>2</v>
      </c>
      <c r="C6" s="62">
        <v>3</v>
      </c>
      <c r="D6" s="62">
        <v>4</v>
      </c>
      <c r="E6" s="62">
        <v>5</v>
      </c>
      <c r="F6" s="63">
        <v>6</v>
      </c>
      <c r="G6" s="60">
        <v>7</v>
      </c>
    </row>
    <row r="7" spans="1:84" s="18" customFormat="1" ht="21.75" customHeight="1">
      <c r="A7" s="12" t="s">
        <v>20</v>
      </c>
      <c r="B7" s="13"/>
      <c r="C7" s="14" t="s">
        <v>21</v>
      </c>
      <c r="D7" s="15">
        <v>94054.75</v>
      </c>
      <c r="E7" s="16">
        <f>E8+E10</f>
        <v>308495.65</v>
      </c>
      <c r="F7" s="16">
        <f>F8</f>
        <v>0</v>
      </c>
      <c r="G7" s="16">
        <f>D7+E7-F7</f>
        <v>402550.4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39" customFormat="1" ht="29.25" customHeight="1">
      <c r="A8" s="19" t="s">
        <v>39</v>
      </c>
      <c r="B8" s="20"/>
      <c r="C8" s="21" t="s">
        <v>40</v>
      </c>
      <c r="D8" s="46">
        <v>62601.75</v>
      </c>
      <c r="E8" s="16">
        <f>SUM(E9:E9)</f>
        <v>112005.65</v>
      </c>
      <c r="F8" s="16">
        <f>SUM(F9:F9)</f>
        <v>0</v>
      </c>
      <c r="G8" s="16">
        <f aca="true" t="shared" si="0" ref="G8:G20">D8+E8-F8</f>
        <v>174607.4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</row>
    <row r="9" spans="1:84" s="34" customFormat="1" ht="40.5" customHeight="1">
      <c r="A9" s="25"/>
      <c r="B9" s="44" t="s">
        <v>41</v>
      </c>
      <c r="C9" s="45" t="s">
        <v>42</v>
      </c>
      <c r="D9" s="46">
        <v>62601.75</v>
      </c>
      <c r="E9" s="28">
        <v>112005.65</v>
      </c>
      <c r="F9" s="28">
        <v>0</v>
      </c>
      <c r="G9" s="28">
        <f t="shared" si="0"/>
        <v>174607.4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4" s="34" customFormat="1" ht="14.25" customHeight="1">
      <c r="A10" s="47" t="s">
        <v>119</v>
      </c>
      <c r="B10" s="77"/>
      <c r="C10" s="78" t="s">
        <v>108</v>
      </c>
      <c r="D10" s="31">
        <v>0</v>
      </c>
      <c r="E10" s="32">
        <v>196490</v>
      </c>
      <c r="F10" s="32">
        <v>0</v>
      </c>
      <c r="G10" s="32">
        <f>D10+E10-F10</f>
        <v>196490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</row>
    <row r="11" spans="1:84" s="34" customFormat="1" ht="42" customHeight="1">
      <c r="A11" s="25"/>
      <c r="B11" s="44" t="s">
        <v>84</v>
      </c>
      <c r="C11" s="45" t="s">
        <v>120</v>
      </c>
      <c r="D11" s="46">
        <v>0</v>
      </c>
      <c r="E11" s="28">
        <v>196490</v>
      </c>
      <c r="F11" s="28">
        <v>0</v>
      </c>
      <c r="G11" s="28">
        <f>D11+E11-F11</f>
        <v>196490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</row>
    <row r="12" spans="1:84" s="18" customFormat="1" ht="21.75" customHeight="1">
      <c r="A12" s="12" t="s">
        <v>25</v>
      </c>
      <c r="B12" s="13"/>
      <c r="C12" s="14" t="s">
        <v>27</v>
      </c>
      <c r="D12" s="15">
        <v>0</v>
      </c>
      <c r="E12" s="16">
        <f>E13</f>
        <v>2200</v>
      </c>
      <c r="F12" s="16">
        <f>F13</f>
        <v>0</v>
      </c>
      <c r="G12" s="16">
        <f t="shared" si="0"/>
        <v>2200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4" s="39" customFormat="1" ht="17.25" customHeight="1">
      <c r="A13" s="19" t="s">
        <v>26</v>
      </c>
      <c r="B13" s="20"/>
      <c r="C13" s="21" t="s">
        <v>63</v>
      </c>
      <c r="D13" s="43">
        <v>0</v>
      </c>
      <c r="E13" s="16">
        <f>SUM(E14:E14)</f>
        <v>2200</v>
      </c>
      <c r="F13" s="16">
        <f>SUM(F14:F14)</f>
        <v>0</v>
      </c>
      <c r="G13" s="16">
        <f t="shared" si="0"/>
        <v>2200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</row>
    <row r="14" spans="1:84" s="34" customFormat="1" ht="41.25" customHeight="1">
      <c r="A14" s="25"/>
      <c r="B14" s="44" t="s">
        <v>64</v>
      </c>
      <c r="C14" s="45" t="s">
        <v>42</v>
      </c>
      <c r="D14" s="46">
        <v>0</v>
      </c>
      <c r="E14" s="28">
        <v>2200</v>
      </c>
      <c r="F14" s="28">
        <v>0</v>
      </c>
      <c r="G14" s="28">
        <f t="shared" si="0"/>
        <v>2200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</row>
    <row r="15" spans="1:84" s="18" customFormat="1" ht="25.5" customHeight="1">
      <c r="A15" s="12" t="s">
        <v>65</v>
      </c>
      <c r="B15" s="13"/>
      <c r="C15" s="14" t="s">
        <v>68</v>
      </c>
      <c r="D15" s="15">
        <v>498800</v>
      </c>
      <c r="E15" s="16">
        <f>E16</f>
        <v>112135.35</v>
      </c>
      <c r="F15" s="16">
        <f>F16</f>
        <v>0</v>
      </c>
      <c r="G15" s="16">
        <f>G16</f>
        <v>610935.35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s="39" customFormat="1" ht="18" customHeight="1">
      <c r="A16" s="19" t="s">
        <v>66</v>
      </c>
      <c r="B16" s="20"/>
      <c r="C16" s="21" t="s">
        <v>69</v>
      </c>
      <c r="D16" s="43">
        <v>498800</v>
      </c>
      <c r="E16" s="16">
        <f>E17</f>
        <v>112135.35</v>
      </c>
      <c r="F16" s="16">
        <f>SUM(F17:F17)</f>
        <v>0</v>
      </c>
      <c r="G16" s="16">
        <f t="shared" si="0"/>
        <v>610935.35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34" customFormat="1" ht="15.75" customHeight="1">
      <c r="A17" s="25"/>
      <c r="B17" s="44" t="s">
        <v>67</v>
      </c>
      <c r="C17" s="45" t="s">
        <v>70</v>
      </c>
      <c r="D17" s="46">
        <v>25000</v>
      </c>
      <c r="E17" s="28">
        <v>112135.35</v>
      </c>
      <c r="F17" s="28">
        <v>0</v>
      </c>
      <c r="G17" s="28">
        <f t="shared" si="0"/>
        <v>137135.35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</row>
    <row r="18" spans="1:84" s="18" customFormat="1" ht="22.5" customHeight="1">
      <c r="A18" s="12" t="s">
        <v>8</v>
      </c>
      <c r="B18" s="13"/>
      <c r="C18" s="14" t="s">
        <v>9</v>
      </c>
      <c r="D18" s="15">
        <v>6965000</v>
      </c>
      <c r="E18" s="16">
        <f>E19+E21+E23</f>
        <v>242074</v>
      </c>
      <c r="F18" s="16">
        <f>F19</f>
        <v>0</v>
      </c>
      <c r="G18" s="32">
        <f>D18+E18-F18</f>
        <v>7207074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</row>
    <row r="19" spans="1:84" s="39" customFormat="1" ht="17.25" customHeight="1">
      <c r="A19" s="19" t="s">
        <v>71</v>
      </c>
      <c r="B19" s="20"/>
      <c r="C19" s="21" t="s">
        <v>74</v>
      </c>
      <c r="D19" s="43">
        <v>301300</v>
      </c>
      <c r="E19" s="16">
        <f>E20</f>
        <v>11830</v>
      </c>
      <c r="F19" s="16">
        <f>SUM(F20:F20)</f>
        <v>0</v>
      </c>
      <c r="G19" s="16">
        <f t="shared" si="0"/>
        <v>313130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s="34" customFormat="1" ht="24.75" customHeight="1">
      <c r="A20" s="25"/>
      <c r="B20" s="44" t="s">
        <v>72</v>
      </c>
      <c r="C20" s="45" t="s">
        <v>73</v>
      </c>
      <c r="D20" s="46">
        <v>259500</v>
      </c>
      <c r="E20" s="28">
        <v>11830</v>
      </c>
      <c r="F20" s="28">
        <v>0</v>
      </c>
      <c r="G20" s="28">
        <f t="shared" si="0"/>
        <v>271330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</row>
    <row r="21" spans="1:84" s="34" customFormat="1" ht="15" customHeight="1">
      <c r="A21" s="47" t="s">
        <v>83</v>
      </c>
      <c r="B21" s="77"/>
      <c r="C21" s="78" t="s">
        <v>85</v>
      </c>
      <c r="D21" s="31">
        <v>0</v>
      </c>
      <c r="E21" s="32">
        <f>E22</f>
        <v>3852</v>
      </c>
      <c r="F21" s="32">
        <f>F22</f>
        <v>0</v>
      </c>
      <c r="G21" s="32">
        <f>G22</f>
        <v>3852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</row>
    <row r="22" spans="1:84" s="34" customFormat="1" ht="39.75" customHeight="1">
      <c r="A22" s="25"/>
      <c r="B22" s="44" t="s">
        <v>84</v>
      </c>
      <c r="C22" s="45" t="s">
        <v>120</v>
      </c>
      <c r="D22" s="46">
        <v>0</v>
      </c>
      <c r="E22" s="28">
        <v>3852</v>
      </c>
      <c r="F22" s="28">
        <v>0</v>
      </c>
      <c r="G22" s="28">
        <f>D22+E22-F22</f>
        <v>3852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83" customFormat="1" ht="20.25" customHeight="1">
      <c r="A23" s="47" t="s">
        <v>112</v>
      </c>
      <c r="B23" s="77"/>
      <c r="C23" s="81" t="s">
        <v>108</v>
      </c>
      <c r="D23" s="31">
        <v>268700</v>
      </c>
      <c r="E23" s="32">
        <v>226392</v>
      </c>
      <c r="F23" s="32">
        <v>0</v>
      </c>
      <c r="G23" s="32">
        <f>D23+E23-F23</f>
        <v>495092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</row>
    <row r="24" spans="1:84" s="34" customFormat="1" ht="28.5" customHeight="1">
      <c r="A24" s="25"/>
      <c r="B24" s="25" t="s">
        <v>72</v>
      </c>
      <c r="C24" s="93" t="s">
        <v>73</v>
      </c>
      <c r="D24" s="46">
        <v>268700</v>
      </c>
      <c r="E24" s="28">
        <v>226392</v>
      </c>
      <c r="F24" s="28">
        <v>0</v>
      </c>
      <c r="G24" s="28">
        <f>D24+E24-F24</f>
        <v>495092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</row>
    <row r="25" spans="1:84" ht="20.25" customHeight="1">
      <c r="A25" s="48"/>
      <c r="B25" s="49"/>
      <c r="C25" s="48" t="s">
        <v>6</v>
      </c>
      <c r="D25" s="16">
        <v>30427608.87</v>
      </c>
      <c r="E25" s="16">
        <f>E7+E12+E18+E15</f>
        <v>664905</v>
      </c>
      <c r="F25" s="16">
        <f>F7+F12+F18+F15</f>
        <v>0</v>
      </c>
      <c r="G25" s="16">
        <f>D25+E25-F25</f>
        <v>31092513.87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1:84" s="34" customFormat="1" ht="21" customHeight="1">
      <c r="A26" s="65"/>
      <c r="B26" s="65"/>
      <c r="C26" s="66"/>
      <c r="D26" s="67"/>
      <c r="E26" s="41"/>
      <c r="F26" s="42" t="s">
        <v>16</v>
      </c>
      <c r="G26" s="4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</row>
    <row r="27" spans="1:84" s="34" customFormat="1" ht="33.75" customHeight="1">
      <c r="A27" s="65"/>
      <c r="B27" s="65"/>
      <c r="C27" s="66"/>
      <c r="D27" s="67"/>
      <c r="E27" s="42"/>
      <c r="F27" s="42" t="s">
        <v>23</v>
      </c>
      <c r="G27" s="4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</row>
    <row r="29" spans="1:84" s="39" customFormat="1" ht="24" customHeight="1">
      <c r="A29" s="35"/>
      <c r="B29" s="36"/>
      <c r="C29" s="68"/>
      <c r="D29" s="69"/>
      <c r="E29" s="70"/>
      <c r="F29" s="70"/>
      <c r="G29" s="70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</row>
    <row r="30" spans="1:84" s="39" customFormat="1" ht="12.75">
      <c r="A30" s="35"/>
      <c r="B30" s="36"/>
      <c r="C30" s="50"/>
      <c r="D30" s="37"/>
      <c r="E30" s="71"/>
      <c r="F30" s="72"/>
      <c r="G30" s="7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</row>
    <row r="31" spans="1:84" s="76" customFormat="1" ht="28.5" customHeight="1">
      <c r="A31" s="74"/>
      <c r="B31" s="75"/>
      <c r="C31" s="74"/>
      <c r="D31" s="70"/>
      <c r="E31" s="70"/>
      <c r="F31" s="70"/>
      <c r="G31" s="70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</row>
    <row r="32" spans="2:7" ht="12.75">
      <c r="B32" s="41"/>
      <c r="C32" s="41"/>
      <c r="D32" s="41"/>
      <c r="E32" s="41"/>
      <c r="F32" s="41"/>
      <c r="G32" s="41"/>
    </row>
    <row r="33" spans="1:84" s="39" customFormat="1" ht="12.75">
      <c r="A33" s="35"/>
      <c r="B33" s="36"/>
      <c r="C33" s="50"/>
      <c r="D33" s="37"/>
      <c r="E33" s="41"/>
      <c r="F33" s="42"/>
      <c r="G33" s="42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</row>
    <row r="34" spans="2:7" ht="12.75">
      <c r="B34" s="41"/>
      <c r="C34" s="41"/>
      <c r="D34" s="41"/>
      <c r="E34" s="42"/>
      <c r="F34" s="42"/>
      <c r="G34" s="42"/>
    </row>
    <row r="35" spans="2:7" ht="20.25" customHeight="1">
      <c r="B35" s="41"/>
      <c r="C35" s="41"/>
      <c r="D35" s="42"/>
      <c r="E35" s="42"/>
      <c r="F35" s="42"/>
      <c r="G35" s="42"/>
    </row>
    <row r="36" spans="2:7" ht="15" customHeight="1">
      <c r="B36" s="41"/>
      <c r="C36" s="41"/>
      <c r="D36" s="42"/>
      <c r="E36" s="71"/>
      <c r="F36" s="72"/>
      <c r="G36" s="73"/>
    </row>
  </sheetData>
  <mergeCells count="4">
    <mergeCell ref="A1:F1"/>
    <mergeCell ref="F2:G2"/>
    <mergeCell ref="F3:G3"/>
    <mergeCell ref="F4:G4"/>
  </mergeCells>
  <printOptions horizontalCentered="1"/>
  <pageMargins left="0.58" right="0.39" top="0.58" bottom="0.37" header="0.3" footer="0.37"/>
  <pageSetup horizontalDpi="600" verticalDpi="600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8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2.125" style="41" customWidth="1"/>
    <col min="2" max="2" width="6.75390625" style="41" customWidth="1"/>
    <col min="3" max="3" width="43.875" style="40" customWidth="1"/>
    <col min="4" max="4" width="14.25390625" style="40" bestFit="1" customWidth="1"/>
    <col min="5" max="5" width="15.375" style="40" customWidth="1"/>
    <col min="6" max="6" width="18.875" style="40" customWidth="1"/>
    <col min="7" max="7" width="23.00390625" style="40" customWidth="1"/>
    <col min="8" max="21" width="9.125" style="41" hidden="1" customWidth="1"/>
    <col min="22" max="16384" width="9.125" style="40" customWidth="1"/>
  </cols>
  <sheetData>
    <row r="1" spans="1:21" s="9" customFormat="1" ht="18.75" customHeight="1">
      <c r="A1" s="102" t="s">
        <v>32</v>
      </c>
      <c r="B1" s="103"/>
      <c r="C1" s="103"/>
      <c r="D1" s="103"/>
      <c r="E1" s="103"/>
      <c r="F1" s="103"/>
      <c r="G1" s="1" t="s">
        <v>10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12.75">
      <c r="A2" s="3"/>
      <c r="B2" s="3"/>
      <c r="C2" s="1"/>
      <c r="D2" s="1"/>
      <c r="E2" s="1"/>
      <c r="F2" s="104" t="s">
        <v>11</v>
      </c>
      <c r="G2" s="10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2.75">
      <c r="A3" s="5"/>
      <c r="B3" s="5"/>
      <c r="C3" s="2"/>
      <c r="D3" s="2"/>
      <c r="E3" s="2"/>
      <c r="F3" s="101" t="s">
        <v>13</v>
      </c>
      <c r="G3" s="10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9" customFormat="1" ht="12.75">
      <c r="A4" s="5"/>
      <c r="B4" s="5"/>
      <c r="C4" s="2"/>
      <c r="D4" s="2"/>
      <c r="E4" s="2"/>
      <c r="F4" s="105" t="s">
        <v>130</v>
      </c>
      <c r="G4" s="105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4" s="9" customFormat="1" ht="24" customHeight="1">
      <c r="A5" s="10" t="s">
        <v>0</v>
      </c>
      <c r="B5" s="10" t="s">
        <v>7</v>
      </c>
      <c r="C5" s="10" t="s">
        <v>1</v>
      </c>
      <c r="D5" s="10" t="s">
        <v>2</v>
      </c>
      <c r="E5" s="10" t="s">
        <v>3</v>
      </c>
      <c r="F5" s="10" t="s">
        <v>4</v>
      </c>
      <c r="G5" s="11" t="s">
        <v>12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  <c r="W5" s="100"/>
      <c r="X5" s="100"/>
    </row>
    <row r="6" spans="1:24" s="9" customFormat="1" ht="16.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101"/>
      <c r="X6" s="101"/>
    </row>
    <row r="7" spans="1:24" s="9" customFormat="1" ht="16.5" customHeight="1">
      <c r="A7" s="85" t="s">
        <v>20</v>
      </c>
      <c r="B7" s="86"/>
      <c r="C7" s="87" t="s">
        <v>21</v>
      </c>
      <c r="D7" s="89">
        <v>917501</v>
      </c>
      <c r="E7" s="89">
        <f>E8</f>
        <v>196490</v>
      </c>
      <c r="F7" s="89">
        <f>F8</f>
        <v>0</v>
      </c>
      <c r="G7" s="90">
        <f aca="true" t="shared" si="0" ref="G7:G13">D7+E7-F7</f>
        <v>1113991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W7" s="5"/>
      <c r="X7" s="5"/>
    </row>
    <row r="8" spans="1:24" s="9" customFormat="1" ht="16.5" customHeight="1">
      <c r="A8" s="85" t="s">
        <v>119</v>
      </c>
      <c r="B8" s="86"/>
      <c r="C8" s="87" t="s">
        <v>108</v>
      </c>
      <c r="D8" s="89">
        <v>142271</v>
      </c>
      <c r="E8" s="89">
        <f>SUM(E9:E12)</f>
        <v>196490</v>
      </c>
      <c r="F8" s="89">
        <f>SUM(F9:F12)</f>
        <v>0</v>
      </c>
      <c r="G8" s="90">
        <f t="shared" si="0"/>
        <v>338761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W8" s="5"/>
      <c r="X8" s="5"/>
    </row>
    <row r="9" spans="1:24" s="9" customFormat="1" ht="16.5" customHeight="1">
      <c r="A9" s="7"/>
      <c r="B9" s="7">
        <v>3030</v>
      </c>
      <c r="C9" s="84" t="s">
        <v>121</v>
      </c>
      <c r="D9" s="91">
        <v>0</v>
      </c>
      <c r="E9" s="91">
        <v>192636.91</v>
      </c>
      <c r="F9" s="91">
        <v>0</v>
      </c>
      <c r="G9" s="92">
        <f t="shared" si="0"/>
        <v>192636.91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W9" s="5"/>
      <c r="X9" s="5"/>
    </row>
    <row r="10" spans="1:24" s="9" customFormat="1" ht="16.5" customHeight="1">
      <c r="A10" s="7"/>
      <c r="B10" s="7">
        <v>4170</v>
      </c>
      <c r="C10" s="84" t="s">
        <v>94</v>
      </c>
      <c r="D10" s="91">
        <v>0</v>
      </c>
      <c r="E10" s="91">
        <v>2293.78</v>
      </c>
      <c r="F10" s="91">
        <v>0</v>
      </c>
      <c r="G10" s="92">
        <f t="shared" si="0"/>
        <v>2293.78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W10" s="5"/>
      <c r="X10" s="5"/>
    </row>
    <row r="11" spans="1:24" s="9" customFormat="1" ht="16.5" customHeight="1">
      <c r="A11" s="7"/>
      <c r="B11" s="7">
        <v>4210</v>
      </c>
      <c r="C11" s="84" t="s">
        <v>36</v>
      </c>
      <c r="D11" s="91">
        <v>0</v>
      </c>
      <c r="E11" s="91">
        <v>559.31</v>
      </c>
      <c r="F11" s="91">
        <v>0</v>
      </c>
      <c r="G11" s="92">
        <f t="shared" si="0"/>
        <v>559.31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5"/>
      <c r="X11" s="5"/>
    </row>
    <row r="12" spans="1:24" s="9" customFormat="1" ht="16.5" customHeight="1">
      <c r="A12" s="7"/>
      <c r="B12" s="7">
        <v>4300</v>
      </c>
      <c r="C12" s="84" t="s">
        <v>17</v>
      </c>
      <c r="D12" s="88">
        <v>0</v>
      </c>
      <c r="E12" s="91">
        <v>1000</v>
      </c>
      <c r="F12" s="88">
        <v>0</v>
      </c>
      <c r="G12" s="92">
        <f t="shared" si="0"/>
        <v>1000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W12" s="5"/>
      <c r="X12" s="5"/>
    </row>
    <row r="13" spans="1:24" ht="12.75">
      <c r="A13" s="47" t="s">
        <v>25</v>
      </c>
      <c r="B13" s="47"/>
      <c r="C13" s="30" t="s">
        <v>27</v>
      </c>
      <c r="D13" s="31">
        <v>1362898</v>
      </c>
      <c r="E13" s="32">
        <f>E14</f>
        <v>2200</v>
      </c>
      <c r="F13" s="32">
        <f>F14</f>
        <v>0</v>
      </c>
      <c r="G13" s="32">
        <f t="shared" si="0"/>
        <v>1365098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  <c r="W13" s="39"/>
      <c r="X13" s="39"/>
    </row>
    <row r="14" spans="1:24" ht="12.75">
      <c r="A14" s="47" t="s">
        <v>26</v>
      </c>
      <c r="B14" s="47"/>
      <c r="C14" s="30" t="s">
        <v>28</v>
      </c>
      <c r="D14" s="31">
        <v>1362898</v>
      </c>
      <c r="E14" s="32">
        <f>E15</f>
        <v>2200</v>
      </c>
      <c r="F14" s="32">
        <f>F15</f>
        <v>0</v>
      </c>
      <c r="G14" s="32">
        <f aca="true" t="shared" si="1" ref="G14:G25">D14+E14-F14</f>
        <v>1365098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9"/>
      <c r="W14" s="39"/>
      <c r="X14" s="39"/>
    </row>
    <row r="15" spans="1:24" ht="12.75">
      <c r="A15" s="19"/>
      <c r="B15" s="20" t="s">
        <v>19</v>
      </c>
      <c r="C15" s="29" t="s">
        <v>22</v>
      </c>
      <c r="D15" s="46">
        <v>1027898</v>
      </c>
      <c r="E15" s="28">
        <v>2200</v>
      </c>
      <c r="F15" s="28">
        <v>0</v>
      </c>
      <c r="G15" s="28">
        <f t="shared" si="1"/>
        <v>1030098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39"/>
      <c r="X15" s="39"/>
    </row>
    <row r="16" spans="1:84" s="34" customFormat="1" ht="12.75">
      <c r="A16" s="12" t="s">
        <v>29</v>
      </c>
      <c r="B16" s="13"/>
      <c r="C16" s="14" t="s">
        <v>30</v>
      </c>
      <c r="D16" s="31">
        <v>2801632</v>
      </c>
      <c r="E16" s="16">
        <f>SUM(E17:E17)</f>
        <v>28835</v>
      </c>
      <c r="F16" s="16">
        <f>SUM(F17:F17)</f>
        <v>0</v>
      </c>
      <c r="G16" s="16">
        <f t="shared" si="1"/>
        <v>2830467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s="34" customFormat="1" ht="12.75">
      <c r="A17" s="12">
        <v>75023</v>
      </c>
      <c r="B17" s="13"/>
      <c r="C17" s="14" t="s">
        <v>43</v>
      </c>
      <c r="D17" s="31">
        <v>2428732</v>
      </c>
      <c r="E17" s="16">
        <f>SUM(E18:E20)</f>
        <v>28835</v>
      </c>
      <c r="F17" s="16">
        <f>SUM(F18:F20)</f>
        <v>0</v>
      </c>
      <c r="G17" s="16">
        <f t="shared" si="1"/>
        <v>2457567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</row>
    <row r="18" spans="1:21" s="34" customFormat="1" ht="12.75">
      <c r="A18" s="19"/>
      <c r="B18" s="20" t="s">
        <v>48</v>
      </c>
      <c r="C18" s="29" t="s">
        <v>51</v>
      </c>
      <c r="D18" s="46">
        <v>10000</v>
      </c>
      <c r="E18" s="28">
        <v>20000</v>
      </c>
      <c r="F18" s="28">
        <v>0</v>
      </c>
      <c r="G18" s="28">
        <f t="shared" si="1"/>
        <v>30000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s="34" customFormat="1" ht="12.75">
      <c r="A19" s="19"/>
      <c r="B19" s="20" t="s">
        <v>75</v>
      </c>
      <c r="C19" s="29" t="s">
        <v>77</v>
      </c>
      <c r="D19" s="46">
        <v>52000</v>
      </c>
      <c r="E19" s="28">
        <v>835</v>
      </c>
      <c r="F19" s="28">
        <v>0</v>
      </c>
      <c r="G19" s="28">
        <f t="shared" si="1"/>
        <v>52835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34" customFormat="1" ht="12.75">
      <c r="A20" s="19"/>
      <c r="B20" s="20" t="s">
        <v>76</v>
      </c>
      <c r="C20" s="29" t="s">
        <v>78</v>
      </c>
      <c r="D20" s="46">
        <v>2200</v>
      </c>
      <c r="E20" s="28">
        <v>8000</v>
      </c>
      <c r="F20" s="28">
        <v>0</v>
      </c>
      <c r="G20" s="28">
        <f t="shared" si="1"/>
        <v>10200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s="34" customFormat="1" ht="12.75">
      <c r="A21" s="19" t="s">
        <v>31</v>
      </c>
      <c r="B21" s="47"/>
      <c r="C21" s="30" t="s">
        <v>38</v>
      </c>
      <c r="D21" s="31">
        <v>230000</v>
      </c>
      <c r="E21" s="32">
        <f>E22</f>
        <v>0</v>
      </c>
      <c r="F21" s="32">
        <f>F22</f>
        <v>124694</v>
      </c>
      <c r="G21" s="32">
        <f>D21+E21-F21</f>
        <v>105306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4" customFormat="1" ht="12.75">
      <c r="A22" s="19" t="s">
        <v>79</v>
      </c>
      <c r="B22" s="20"/>
      <c r="C22" s="30" t="s">
        <v>82</v>
      </c>
      <c r="D22" s="46">
        <f>D23</f>
        <v>220000</v>
      </c>
      <c r="E22" s="46">
        <f>E23</f>
        <v>0</v>
      </c>
      <c r="F22" s="46">
        <f>F23</f>
        <v>124694</v>
      </c>
      <c r="G22" s="46">
        <f>D22+E22-F22</f>
        <v>95306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s="34" customFormat="1" ht="12.75">
      <c r="A23" s="19"/>
      <c r="B23" s="20" t="s">
        <v>80</v>
      </c>
      <c r="C23" s="29" t="s">
        <v>81</v>
      </c>
      <c r="D23" s="46">
        <v>220000</v>
      </c>
      <c r="E23" s="28">
        <v>0</v>
      </c>
      <c r="F23" s="28">
        <v>124694</v>
      </c>
      <c r="G23" s="28">
        <f>D23+E23-F23</f>
        <v>95306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s="34" customFormat="1" ht="12.75">
      <c r="A24" s="47" t="s">
        <v>44</v>
      </c>
      <c r="B24" s="47"/>
      <c r="C24" s="30" t="s">
        <v>45</v>
      </c>
      <c r="D24" s="31">
        <v>10099621</v>
      </c>
      <c r="E24" s="32">
        <f>E25+E39+E47+E52+E35</f>
        <v>346202</v>
      </c>
      <c r="F24" s="32">
        <f>F25+F39+F47+F52+F35</f>
        <v>131691</v>
      </c>
      <c r="G24" s="16">
        <f t="shared" si="1"/>
        <v>10314132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s="34" customFormat="1" ht="12.75">
      <c r="A25" s="47" t="s">
        <v>46</v>
      </c>
      <c r="B25" s="47"/>
      <c r="C25" s="30" t="s">
        <v>47</v>
      </c>
      <c r="D25" s="31">
        <v>5596414</v>
      </c>
      <c r="E25" s="31">
        <f>SUM(E26:E34)</f>
        <v>305842</v>
      </c>
      <c r="F25" s="31">
        <f>SUM(F26:F34)</f>
        <v>124020</v>
      </c>
      <c r="G25" s="16">
        <f t="shared" si="1"/>
        <v>5778236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s="34" customFormat="1" ht="12.75">
      <c r="A26" s="19"/>
      <c r="B26" s="20" t="s">
        <v>86</v>
      </c>
      <c r="C26" s="29" t="s">
        <v>91</v>
      </c>
      <c r="D26" s="46">
        <v>193854</v>
      </c>
      <c r="E26" s="46">
        <v>5900</v>
      </c>
      <c r="F26" s="28">
        <v>0</v>
      </c>
      <c r="G26" s="28">
        <f aca="true" t="shared" si="2" ref="G26:G39">D26+E26-F26</f>
        <v>199754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s="34" customFormat="1" ht="12.75">
      <c r="A27" s="19"/>
      <c r="B27" s="20" t="s">
        <v>87</v>
      </c>
      <c r="C27" s="29" t="s">
        <v>92</v>
      </c>
      <c r="D27" s="46">
        <v>2925632</v>
      </c>
      <c r="E27" s="46">
        <v>262769</v>
      </c>
      <c r="F27" s="28">
        <v>0</v>
      </c>
      <c r="G27" s="28">
        <f t="shared" si="2"/>
        <v>3188401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s="34" customFormat="1" ht="12.75">
      <c r="A28" s="19"/>
      <c r="B28" s="20" t="s">
        <v>88</v>
      </c>
      <c r="C28" s="29" t="s">
        <v>93</v>
      </c>
      <c r="D28" s="46">
        <v>250450</v>
      </c>
      <c r="E28" s="46">
        <v>0</v>
      </c>
      <c r="F28" s="28">
        <v>9660</v>
      </c>
      <c r="G28" s="28">
        <f t="shared" si="2"/>
        <v>240790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s="34" customFormat="1" ht="12.75">
      <c r="A29" s="25"/>
      <c r="B29" s="25" t="s">
        <v>89</v>
      </c>
      <c r="C29" s="29" t="s">
        <v>94</v>
      </c>
      <c r="D29" s="46">
        <v>11950</v>
      </c>
      <c r="E29" s="46">
        <v>473</v>
      </c>
      <c r="F29" s="28">
        <v>0</v>
      </c>
      <c r="G29" s="28">
        <f t="shared" si="2"/>
        <v>12423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s="34" customFormat="1" ht="12.75">
      <c r="A30" s="19"/>
      <c r="B30" s="20" t="s">
        <v>35</v>
      </c>
      <c r="C30" s="29" t="s">
        <v>36</v>
      </c>
      <c r="D30" s="46">
        <v>167945</v>
      </c>
      <c r="E30" s="46">
        <v>0</v>
      </c>
      <c r="F30" s="28">
        <v>1700</v>
      </c>
      <c r="G30" s="28">
        <f t="shared" si="2"/>
        <v>166245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s="34" customFormat="1" ht="12.75">
      <c r="A31" s="19"/>
      <c r="B31" s="20" t="s">
        <v>48</v>
      </c>
      <c r="C31" s="29" t="s">
        <v>51</v>
      </c>
      <c r="D31" s="46">
        <v>440869</v>
      </c>
      <c r="E31" s="46">
        <v>0</v>
      </c>
      <c r="F31" s="28">
        <v>112660</v>
      </c>
      <c r="G31" s="28">
        <f t="shared" si="2"/>
        <v>328209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s="34" customFormat="1" ht="12.75">
      <c r="A32" s="19"/>
      <c r="B32" s="20" t="s">
        <v>90</v>
      </c>
      <c r="C32" s="29" t="s">
        <v>95</v>
      </c>
      <c r="D32" s="46">
        <v>10100</v>
      </c>
      <c r="E32" s="46">
        <v>1200</v>
      </c>
      <c r="F32" s="28">
        <v>0</v>
      </c>
      <c r="G32" s="28">
        <f t="shared" si="2"/>
        <v>11300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s="34" customFormat="1" ht="25.5">
      <c r="A33" s="19"/>
      <c r="B33" s="20" t="s">
        <v>50</v>
      </c>
      <c r="C33" s="29" t="s">
        <v>54</v>
      </c>
      <c r="D33" s="46">
        <v>7300</v>
      </c>
      <c r="E33" s="46">
        <v>500</v>
      </c>
      <c r="F33" s="28">
        <v>0</v>
      </c>
      <c r="G33" s="28">
        <f t="shared" si="2"/>
        <v>7800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34" customFormat="1" ht="12.75">
      <c r="A34" s="19"/>
      <c r="B34" s="20" t="s">
        <v>19</v>
      </c>
      <c r="C34" s="29" t="s">
        <v>22</v>
      </c>
      <c r="D34" s="46">
        <v>394011</v>
      </c>
      <c r="E34" s="46">
        <v>35000</v>
      </c>
      <c r="F34" s="28">
        <v>0</v>
      </c>
      <c r="G34" s="28">
        <f t="shared" si="2"/>
        <v>429011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34" customFormat="1" ht="12.75">
      <c r="A35" s="47" t="s">
        <v>96</v>
      </c>
      <c r="B35" s="47"/>
      <c r="C35" s="30" t="s">
        <v>97</v>
      </c>
      <c r="D35" s="31">
        <v>251560</v>
      </c>
      <c r="E35" s="31">
        <f>SUM(E36:E38)</f>
        <v>6200</v>
      </c>
      <c r="F35" s="31">
        <f>SUM(F36:F38)</f>
        <v>507</v>
      </c>
      <c r="G35" s="32">
        <f>D35+E35-F35</f>
        <v>257253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s="34" customFormat="1" ht="12.75">
      <c r="A36" s="19"/>
      <c r="B36" s="20" t="s">
        <v>86</v>
      </c>
      <c r="C36" s="29" t="s">
        <v>91</v>
      </c>
      <c r="D36" s="46">
        <v>16537</v>
      </c>
      <c r="E36" s="46">
        <v>500</v>
      </c>
      <c r="F36" s="28"/>
      <c r="G36" s="28">
        <f>D36+E36-F36</f>
        <v>17037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s="34" customFormat="1" ht="12.75">
      <c r="A37" s="19"/>
      <c r="B37" s="20" t="s">
        <v>87</v>
      </c>
      <c r="C37" s="29" t="s">
        <v>92</v>
      </c>
      <c r="D37" s="46">
        <v>163959</v>
      </c>
      <c r="E37" s="46">
        <v>5700</v>
      </c>
      <c r="F37" s="28"/>
      <c r="G37" s="28">
        <f>D37+E37-F37</f>
        <v>169659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34" customFormat="1" ht="12.75">
      <c r="A38" s="19"/>
      <c r="B38" s="20" t="s">
        <v>88</v>
      </c>
      <c r="C38" s="29" t="s">
        <v>93</v>
      </c>
      <c r="D38" s="46">
        <v>12961</v>
      </c>
      <c r="E38" s="46"/>
      <c r="F38" s="28">
        <v>507</v>
      </c>
      <c r="G38" s="28">
        <f>D38+E38-F38</f>
        <v>12454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34" customFormat="1" ht="12.75">
      <c r="A39" s="47" t="s">
        <v>55</v>
      </c>
      <c r="B39" s="47"/>
      <c r="C39" s="30" t="s">
        <v>56</v>
      </c>
      <c r="D39" s="31">
        <v>1398599</v>
      </c>
      <c r="E39" s="31">
        <f>SUM(E40:E46)</f>
        <v>31300</v>
      </c>
      <c r="F39" s="32">
        <f>SUM(F40:F46)</f>
        <v>6967</v>
      </c>
      <c r="G39" s="16">
        <f t="shared" si="2"/>
        <v>1422932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34" customFormat="1" ht="12.75">
      <c r="A40" s="19"/>
      <c r="B40" s="20" t="s">
        <v>87</v>
      </c>
      <c r="C40" s="29" t="s">
        <v>94</v>
      </c>
      <c r="D40" s="46">
        <v>847078</v>
      </c>
      <c r="E40" s="46">
        <v>25000</v>
      </c>
      <c r="F40" s="28">
        <v>0</v>
      </c>
      <c r="G40" s="28">
        <f aca="true" t="shared" si="3" ref="G40:G47">D40+E40-F40</f>
        <v>872078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34" customFormat="1" ht="12.75">
      <c r="A41" s="19"/>
      <c r="B41" s="20" t="s">
        <v>88</v>
      </c>
      <c r="C41" s="29" t="s">
        <v>93</v>
      </c>
      <c r="D41" s="46">
        <v>65226</v>
      </c>
      <c r="E41" s="46">
        <v>0</v>
      </c>
      <c r="F41" s="28">
        <v>667</v>
      </c>
      <c r="G41" s="28">
        <f t="shared" si="3"/>
        <v>64559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21" s="34" customFormat="1" ht="12.75">
      <c r="A42" s="19"/>
      <c r="B42" s="20" t="s">
        <v>35</v>
      </c>
      <c r="C42" s="29" t="s">
        <v>36</v>
      </c>
      <c r="D42" s="46">
        <v>15100</v>
      </c>
      <c r="E42" s="46">
        <v>0</v>
      </c>
      <c r="F42" s="28">
        <v>300</v>
      </c>
      <c r="G42" s="28">
        <f t="shared" si="3"/>
        <v>14800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  <row r="43" spans="1:21" s="34" customFormat="1" ht="12.75">
      <c r="A43" s="19"/>
      <c r="B43" s="20" t="s">
        <v>98</v>
      </c>
      <c r="C43" s="29" t="s">
        <v>100</v>
      </c>
      <c r="D43" s="46">
        <v>59000</v>
      </c>
      <c r="E43" s="46">
        <v>0</v>
      </c>
      <c r="F43" s="28">
        <v>2000</v>
      </c>
      <c r="G43" s="28">
        <f t="shared" si="3"/>
        <v>57000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21" s="34" customFormat="1" ht="12.75">
      <c r="A44" s="19"/>
      <c r="B44" s="20" t="s">
        <v>48</v>
      </c>
      <c r="C44" s="29" t="s">
        <v>51</v>
      </c>
      <c r="D44" s="46">
        <v>40200</v>
      </c>
      <c r="E44" s="46">
        <v>0</v>
      </c>
      <c r="F44" s="28">
        <v>4000</v>
      </c>
      <c r="G44" s="28">
        <f t="shared" si="3"/>
        <v>36200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</row>
    <row r="45" spans="1:21" s="34" customFormat="1" ht="12.75">
      <c r="A45" s="19"/>
      <c r="B45" s="20" t="s">
        <v>49</v>
      </c>
      <c r="C45" s="29" t="s">
        <v>52</v>
      </c>
      <c r="D45" s="46">
        <v>550</v>
      </c>
      <c r="E45" s="46">
        <v>300</v>
      </c>
      <c r="F45" s="28">
        <v>0</v>
      </c>
      <c r="G45" s="28">
        <f t="shared" si="3"/>
        <v>850</v>
      </c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</row>
    <row r="46" spans="1:21" s="34" customFormat="1" ht="18" customHeight="1">
      <c r="A46" s="19"/>
      <c r="B46" s="20" t="s">
        <v>99</v>
      </c>
      <c r="C46" s="29" t="s">
        <v>101</v>
      </c>
      <c r="D46" s="46">
        <v>0</v>
      </c>
      <c r="E46" s="46">
        <v>6000</v>
      </c>
      <c r="F46" s="28">
        <v>0</v>
      </c>
      <c r="G46" s="28">
        <f t="shared" si="3"/>
        <v>6000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</row>
    <row r="47" spans="1:21" s="34" customFormat="1" ht="12.75">
      <c r="A47" s="47" t="s">
        <v>57</v>
      </c>
      <c r="B47" s="47"/>
      <c r="C47" s="30" t="s">
        <v>58</v>
      </c>
      <c r="D47" s="31">
        <v>260600</v>
      </c>
      <c r="E47" s="31">
        <f>SUM(E48:E51)</f>
        <v>2140</v>
      </c>
      <c r="F47" s="32">
        <f>SUM(F48:F51)</f>
        <v>197</v>
      </c>
      <c r="G47" s="16">
        <f t="shared" si="3"/>
        <v>262543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s="34" customFormat="1" ht="12.75">
      <c r="A48" s="19"/>
      <c r="B48" s="20" t="s">
        <v>87</v>
      </c>
      <c r="C48" s="29" t="s">
        <v>104</v>
      </c>
      <c r="D48" s="46">
        <v>176452</v>
      </c>
      <c r="E48" s="46">
        <v>1780</v>
      </c>
      <c r="F48" s="46">
        <v>0</v>
      </c>
      <c r="G48" s="28">
        <f aca="true" t="shared" si="4" ref="G48:G57">D48+E48-F48</f>
        <v>178232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s="34" customFormat="1" ht="12.75">
      <c r="A49" s="19"/>
      <c r="B49" s="20" t="s">
        <v>88</v>
      </c>
      <c r="C49" s="29" t="s">
        <v>93</v>
      </c>
      <c r="D49" s="46">
        <v>14220</v>
      </c>
      <c r="E49" s="46">
        <v>0</v>
      </c>
      <c r="F49" s="28">
        <v>197</v>
      </c>
      <c r="G49" s="28">
        <f t="shared" si="4"/>
        <v>14023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s="34" customFormat="1" ht="12.75">
      <c r="A50" s="19"/>
      <c r="B50" s="20" t="s">
        <v>102</v>
      </c>
      <c r="C50" s="29" t="s">
        <v>105</v>
      </c>
      <c r="D50" s="46">
        <v>34034</v>
      </c>
      <c r="E50" s="46">
        <v>320</v>
      </c>
      <c r="F50" s="28">
        <v>0</v>
      </c>
      <c r="G50" s="28">
        <f t="shared" si="4"/>
        <v>34354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s="34" customFormat="1" ht="12.75">
      <c r="A51" s="19"/>
      <c r="B51" s="20" t="s">
        <v>103</v>
      </c>
      <c r="C51" s="29" t="s">
        <v>106</v>
      </c>
      <c r="D51" s="46">
        <v>4617</v>
      </c>
      <c r="E51" s="46">
        <v>40</v>
      </c>
      <c r="F51" s="28">
        <v>0</v>
      </c>
      <c r="G51" s="28">
        <f t="shared" si="4"/>
        <v>4657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s="34" customFormat="1" ht="12.75">
      <c r="A52" s="47" t="s">
        <v>107</v>
      </c>
      <c r="B52" s="47"/>
      <c r="C52" s="30" t="s">
        <v>108</v>
      </c>
      <c r="D52" s="31">
        <v>19516</v>
      </c>
      <c r="E52" s="32">
        <f>SUM(E53:E55)</f>
        <v>720</v>
      </c>
      <c r="F52" s="32">
        <f>SUM(F53:F55)</f>
        <v>0</v>
      </c>
      <c r="G52" s="16">
        <f t="shared" si="4"/>
        <v>20236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s="34" customFormat="1" ht="12.75">
      <c r="A53" s="19"/>
      <c r="B53" s="20" t="s">
        <v>87</v>
      </c>
      <c r="C53" s="29" t="s">
        <v>104</v>
      </c>
      <c r="D53" s="46">
        <v>14447</v>
      </c>
      <c r="E53" s="46">
        <v>600</v>
      </c>
      <c r="F53" s="28">
        <v>0</v>
      </c>
      <c r="G53" s="28">
        <f t="shared" si="4"/>
        <v>15047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s="34" customFormat="1" ht="12.75">
      <c r="A54" s="19"/>
      <c r="B54" s="20" t="s">
        <v>102</v>
      </c>
      <c r="C54" s="29" t="s">
        <v>105</v>
      </c>
      <c r="D54" s="46">
        <v>2828</v>
      </c>
      <c r="E54" s="46">
        <v>105</v>
      </c>
      <c r="F54" s="28">
        <v>0</v>
      </c>
      <c r="G54" s="28">
        <f t="shared" si="4"/>
        <v>2933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s="34" customFormat="1" ht="12.75">
      <c r="A55" s="19"/>
      <c r="B55" s="20" t="s">
        <v>103</v>
      </c>
      <c r="C55" s="29" t="s">
        <v>106</v>
      </c>
      <c r="D55" s="46">
        <v>384</v>
      </c>
      <c r="E55" s="46">
        <v>15</v>
      </c>
      <c r="F55" s="28">
        <v>0</v>
      </c>
      <c r="G55" s="28">
        <f t="shared" si="4"/>
        <v>399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18" customFormat="1" ht="12.75">
      <c r="A56" s="12" t="s">
        <v>8</v>
      </c>
      <c r="B56" s="13"/>
      <c r="C56" s="14" t="s">
        <v>9</v>
      </c>
      <c r="D56" s="15">
        <v>9394200</v>
      </c>
      <c r="E56" s="31">
        <f>E57+E65+E74+E76</f>
        <v>278426.33</v>
      </c>
      <c r="F56" s="31">
        <f>F57+F65+F74+F76</f>
        <v>36352.33</v>
      </c>
      <c r="G56" s="16">
        <f t="shared" si="4"/>
        <v>9636274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18" customFormat="1" ht="38.25">
      <c r="A57" s="12">
        <v>85212</v>
      </c>
      <c r="B57" s="13"/>
      <c r="C57" s="14" t="s">
        <v>109</v>
      </c>
      <c r="D57" s="15">
        <v>5737000</v>
      </c>
      <c r="E57" s="31">
        <f>SUM(E58:E64)</f>
        <v>16052.33</v>
      </c>
      <c r="F57" s="31">
        <f>SUM(F58:F64)</f>
        <v>16052.33</v>
      </c>
      <c r="G57" s="16">
        <f t="shared" si="4"/>
        <v>5737000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18" customFormat="1" ht="12.75">
      <c r="A58" s="12"/>
      <c r="B58" s="13">
        <v>4010</v>
      </c>
      <c r="C58" s="29" t="s">
        <v>104</v>
      </c>
      <c r="D58" s="27">
        <v>106300</v>
      </c>
      <c r="E58" s="46">
        <v>0</v>
      </c>
      <c r="F58" s="46">
        <v>11000</v>
      </c>
      <c r="G58" s="28">
        <f aca="true" t="shared" si="5" ref="G58:G64">D58+E58-F58</f>
        <v>95300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18" customFormat="1" ht="12.75">
      <c r="A59" s="12"/>
      <c r="B59" s="13">
        <v>4040</v>
      </c>
      <c r="C59" s="29" t="s">
        <v>93</v>
      </c>
      <c r="D59" s="27">
        <v>8000</v>
      </c>
      <c r="E59" s="46">
        <v>0</v>
      </c>
      <c r="F59" s="46">
        <v>2486.42</v>
      </c>
      <c r="G59" s="28">
        <f t="shared" si="5"/>
        <v>5513.58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18" customFormat="1" ht="12.75">
      <c r="A60" s="12"/>
      <c r="B60" s="13">
        <v>4110</v>
      </c>
      <c r="C60" s="29" t="s">
        <v>105</v>
      </c>
      <c r="D60" s="27">
        <v>19800</v>
      </c>
      <c r="E60" s="46">
        <v>0</v>
      </c>
      <c r="F60" s="46">
        <v>1000</v>
      </c>
      <c r="G60" s="28">
        <f t="shared" si="5"/>
        <v>18800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18" customFormat="1" ht="12.75">
      <c r="A61" s="12"/>
      <c r="B61" s="13">
        <v>4120</v>
      </c>
      <c r="C61" s="29" t="s">
        <v>106</v>
      </c>
      <c r="D61" s="27">
        <v>2800</v>
      </c>
      <c r="E61" s="46">
        <v>0</v>
      </c>
      <c r="F61" s="46">
        <v>300</v>
      </c>
      <c r="G61" s="28">
        <f t="shared" si="5"/>
        <v>2500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18" customFormat="1" ht="12.75">
      <c r="A62" s="12"/>
      <c r="B62" s="13">
        <v>4170</v>
      </c>
      <c r="C62" s="29" t="s">
        <v>94</v>
      </c>
      <c r="D62" s="27">
        <v>3500</v>
      </c>
      <c r="E62" s="46">
        <v>0</v>
      </c>
      <c r="F62" s="46">
        <v>865.91</v>
      </c>
      <c r="G62" s="28">
        <f t="shared" si="5"/>
        <v>2634.09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18" customFormat="1" ht="12.75">
      <c r="A63" s="12"/>
      <c r="B63" s="13">
        <v>4300</v>
      </c>
      <c r="C63" s="29" t="s">
        <v>17</v>
      </c>
      <c r="D63" s="27">
        <v>7100</v>
      </c>
      <c r="E63" s="46">
        <v>16052.33</v>
      </c>
      <c r="F63" s="46">
        <v>0</v>
      </c>
      <c r="G63" s="28">
        <f t="shared" si="5"/>
        <v>23152.33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18" customFormat="1" ht="25.5">
      <c r="A64" s="12"/>
      <c r="B64" s="13">
        <v>4360</v>
      </c>
      <c r="C64" s="29" t="s">
        <v>110</v>
      </c>
      <c r="D64" s="27">
        <v>800</v>
      </c>
      <c r="E64" s="46">
        <v>0</v>
      </c>
      <c r="F64" s="46">
        <v>400</v>
      </c>
      <c r="G64" s="28">
        <f t="shared" si="5"/>
        <v>400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4" customFormat="1" ht="12.75">
      <c r="A65" s="19" t="s">
        <v>71</v>
      </c>
      <c r="B65" s="20"/>
      <c r="C65" s="21" t="s">
        <v>74</v>
      </c>
      <c r="D65" s="22">
        <v>994200</v>
      </c>
      <c r="E65" s="16">
        <f>SUM(E66:E73)</f>
        <v>32130</v>
      </c>
      <c r="F65" s="16">
        <f>SUM(F66:F73)</f>
        <v>6300</v>
      </c>
      <c r="G65" s="16">
        <f aca="true" t="shared" si="6" ref="G65:G73">D65+E65-F65</f>
        <v>1020030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s="24" customFormat="1" ht="12.75">
      <c r="A66" s="25"/>
      <c r="B66" s="25" t="s">
        <v>87</v>
      </c>
      <c r="C66" s="26" t="s">
        <v>104</v>
      </c>
      <c r="D66" s="27">
        <v>633794</v>
      </c>
      <c r="E66" s="46">
        <v>344.21</v>
      </c>
      <c r="F66" s="28">
        <v>0</v>
      </c>
      <c r="G66" s="28">
        <f t="shared" si="6"/>
        <v>634138.21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s="24" customFormat="1" ht="12.75">
      <c r="A67" s="25"/>
      <c r="B67" s="25" t="s">
        <v>88</v>
      </c>
      <c r="C67" s="29" t="s">
        <v>93</v>
      </c>
      <c r="D67" s="27">
        <v>41506</v>
      </c>
      <c r="E67" s="46">
        <v>2485.79</v>
      </c>
      <c r="F67" s="28">
        <v>0</v>
      </c>
      <c r="G67" s="28">
        <f t="shared" si="6"/>
        <v>43991.79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s="24" customFormat="1" ht="12.75">
      <c r="A68" s="25"/>
      <c r="B68" s="25" t="s">
        <v>89</v>
      </c>
      <c r="C68" s="29" t="s">
        <v>94</v>
      </c>
      <c r="D68" s="27">
        <v>3500</v>
      </c>
      <c r="E68" s="46">
        <v>0</v>
      </c>
      <c r="F68" s="28">
        <v>3500</v>
      </c>
      <c r="G68" s="28">
        <f t="shared" si="6"/>
        <v>0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s="24" customFormat="1" ht="12.75">
      <c r="A69" s="25"/>
      <c r="B69" s="25" t="s">
        <v>35</v>
      </c>
      <c r="C69" s="29" t="s">
        <v>36</v>
      </c>
      <c r="D69" s="27">
        <v>29300</v>
      </c>
      <c r="E69" s="46">
        <v>0</v>
      </c>
      <c r="F69" s="28">
        <v>1800</v>
      </c>
      <c r="G69" s="28">
        <f t="shared" si="6"/>
        <v>27500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s="24" customFormat="1" ht="12.75">
      <c r="A70" s="25"/>
      <c r="B70" s="25" t="s">
        <v>18</v>
      </c>
      <c r="C70" s="29" t="s">
        <v>17</v>
      </c>
      <c r="D70" s="27">
        <v>26800</v>
      </c>
      <c r="E70" s="46">
        <v>19060.5</v>
      </c>
      <c r="F70" s="28">
        <v>0</v>
      </c>
      <c r="G70" s="28">
        <f t="shared" si="6"/>
        <v>45860.5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s="24" customFormat="1" ht="12.75">
      <c r="A71" s="25"/>
      <c r="B71" s="25" t="s">
        <v>59</v>
      </c>
      <c r="C71" s="29" t="s">
        <v>37</v>
      </c>
      <c r="D71" s="27">
        <v>4500</v>
      </c>
      <c r="E71" s="46">
        <v>9000</v>
      </c>
      <c r="F71" s="28">
        <v>0</v>
      </c>
      <c r="G71" s="28">
        <f t="shared" si="6"/>
        <v>13500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s="24" customFormat="1" ht="12.75">
      <c r="A72" s="25"/>
      <c r="B72" s="25" t="s">
        <v>90</v>
      </c>
      <c r="C72" s="29" t="s">
        <v>95</v>
      </c>
      <c r="D72" s="27">
        <v>0</v>
      </c>
      <c r="E72" s="46">
        <v>1239.5</v>
      </c>
      <c r="F72" s="28">
        <v>0</v>
      </c>
      <c r="G72" s="28">
        <f t="shared" si="6"/>
        <v>1239.5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s="24" customFormat="1" ht="25.5">
      <c r="A73" s="25"/>
      <c r="B73" s="25" t="s">
        <v>53</v>
      </c>
      <c r="C73" s="29" t="s">
        <v>111</v>
      </c>
      <c r="D73" s="27">
        <v>2200</v>
      </c>
      <c r="E73" s="46">
        <v>0</v>
      </c>
      <c r="F73" s="28">
        <v>1000</v>
      </c>
      <c r="G73" s="28">
        <f t="shared" si="6"/>
        <v>1200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s="24" customFormat="1" ht="12.75">
      <c r="A74" s="19" t="s">
        <v>83</v>
      </c>
      <c r="B74" s="20"/>
      <c r="C74" s="21" t="s">
        <v>85</v>
      </c>
      <c r="D74" s="22">
        <v>0</v>
      </c>
      <c r="E74" s="31">
        <f>SUM(E75)</f>
        <v>3852</v>
      </c>
      <c r="F74" s="31">
        <f>SUM(F75)</f>
        <v>0</v>
      </c>
      <c r="G74" s="16">
        <f aca="true" t="shared" si="7" ref="G74:G82">D74+E74-F74</f>
        <v>3852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s="24" customFormat="1" ht="12.75">
      <c r="A75" s="25"/>
      <c r="B75" s="25" t="s">
        <v>33</v>
      </c>
      <c r="C75" s="26" t="s">
        <v>34</v>
      </c>
      <c r="D75" s="27">
        <v>0</v>
      </c>
      <c r="E75" s="46">
        <v>3852</v>
      </c>
      <c r="F75" s="28">
        <v>0</v>
      </c>
      <c r="G75" s="28">
        <f t="shared" si="7"/>
        <v>3852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s="24" customFormat="1" ht="12.75">
      <c r="A76" s="19" t="s">
        <v>112</v>
      </c>
      <c r="B76" s="20"/>
      <c r="C76" s="21" t="s">
        <v>108</v>
      </c>
      <c r="D76" s="22">
        <v>622500</v>
      </c>
      <c r="E76" s="31">
        <f>E77+E78</f>
        <v>226392</v>
      </c>
      <c r="F76" s="16">
        <f>SUM(F78:F78)</f>
        <v>14000</v>
      </c>
      <c r="G76" s="16">
        <f t="shared" si="7"/>
        <v>834892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s="24" customFormat="1" ht="12.75">
      <c r="A77" s="19"/>
      <c r="B77" s="20" t="s">
        <v>33</v>
      </c>
      <c r="C77" s="26" t="s">
        <v>34</v>
      </c>
      <c r="D77" s="27">
        <v>485500</v>
      </c>
      <c r="E77" s="46">
        <v>226392</v>
      </c>
      <c r="F77" s="28">
        <v>0</v>
      </c>
      <c r="G77" s="28">
        <f t="shared" si="7"/>
        <v>711892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s="24" customFormat="1" ht="25.5">
      <c r="A78" s="25"/>
      <c r="B78" s="25" t="s">
        <v>113</v>
      </c>
      <c r="C78" s="26" t="s">
        <v>114</v>
      </c>
      <c r="D78" s="27">
        <v>137000</v>
      </c>
      <c r="E78" s="46">
        <v>0</v>
      </c>
      <c r="F78" s="28">
        <v>14000</v>
      </c>
      <c r="G78" s="28">
        <f t="shared" si="7"/>
        <v>123000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84" s="34" customFormat="1" ht="15.75" customHeight="1">
      <c r="A79" s="12" t="s">
        <v>60</v>
      </c>
      <c r="B79" s="79">
        <v>854</v>
      </c>
      <c r="C79" s="14" t="s">
        <v>61</v>
      </c>
      <c r="D79" s="31">
        <v>509502</v>
      </c>
      <c r="E79" s="31">
        <f>E80+E83+E86</f>
        <v>35489</v>
      </c>
      <c r="F79" s="16">
        <f>F80+F83</f>
        <v>0</v>
      </c>
      <c r="G79" s="16">
        <f t="shared" si="7"/>
        <v>544991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</row>
    <row r="80" spans="1:84" s="34" customFormat="1" ht="12.75">
      <c r="A80" s="12">
        <v>85401</v>
      </c>
      <c r="B80" s="79"/>
      <c r="C80" s="14" t="s">
        <v>62</v>
      </c>
      <c r="D80" s="31">
        <v>141957</v>
      </c>
      <c r="E80" s="31">
        <f>SUM(E81:E82)</f>
        <v>3471</v>
      </c>
      <c r="F80" s="31">
        <f>SUM(F81:F82)</f>
        <v>0</v>
      </c>
      <c r="G80" s="16">
        <f t="shared" si="7"/>
        <v>145428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</row>
    <row r="81" spans="1:21" s="34" customFormat="1" ht="12.75">
      <c r="A81" s="19"/>
      <c r="B81" s="20" t="s">
        <v>87</v>
      </c>
      <c r="C81" s="29" t="s">
        <v>104</v>
      </c>
      <c r="D81" s="46">
        <v>101395</v>
      </c>
      <c r="E81" s="46">
        <v>3400</v>
      </c>
      <c r="F81" s="28">
        <v>0</v>
      </c>
      <c r="G81" s="28">
        <f t="shared" si="7"/>
        <v>104795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s="34" customFormat="1" ht="12.75">
      <c r="A82" s="19"/>
      <c r="B82" s="20" t="s">
        <v>88</v>
      </c>
      <c r="C82" s="29" t="s">
        <v>93</v>
      </c>
      <c r="D82" s="46">
        <v>7341</v>
      </c>
      <c r="E82" s="46">
        <v>71</v>
      </c>
      <c r="F82" s="28">
        <v>0</v>
      </c>
      <c r="G82" s="28">
        <f t="shared" si="7"/>
        <v>7412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84" s="34" customFormat="1" ht="12.75">
      <c r="A83" s="12">
        <v>85407</v>
      </c>
      <c r="B83" s="79"/>
      <c r="C83" s="14" t="s">
        <v>62</v>
      </c>
      <c r="D83" s="31">
        <v>88317</v>
      </c>
      <c r="E83" s="31">
        <f>SUM(E84:E85)</f>
        <v>2018</v>
      </c>
      <c r="F83" s="31">
        <f>SUM(F84:F85)</f>
        <v>0</v>
      </c>
      <c r="G83" s="16">
        <f aca="true" t="shared" si="8" ref="G83:G94">D83+E83-F83</f>
        <v>90335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</row>
    <row r="84" spans="1:21" s="34" customFormat="1" ht="12.75">
      <c r="A84" s="19"/>
      <c r="B84" s="20" t="s">
        <v>87</v>
      </c>
      <c r="C84" s="29" t="s">
        <v>104</v>
      </c>
      <c r="D84" s="46">
        <v>48907</v>
      </c>
      <c r="E84" s="46">
        <v>2000</v>
      </c>
      <c r="F84" s="28">
        <v>0</v>
      </c>
      <c r="G84" s="28">
        <f t="shared" si="8"/>
        <v>50907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s="34" customFormat="1" ht="12.75">
      <c r="A85" s="19"/>
      <c r="B85" s="20" t="s">
        <v>88</v>
      </c>
      <c r="C85" s="29" t="s">
        <v>93</v>
      </c>
      <c r="D85" s="46">
        <v>4370</v>
      </c>
      <c r="E85" s="46">
        <v>18</v>
      </c>
      <c r="F85" s="28">
        <v>0</v>
      </c>
      <c r="G85" s="28">
        <f t="shared" si="8"/>
        <v>4388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s="34" customFormat="1" ht="12.75">
      <c r="A86" s="19" t="s">
        <v>127</v>
      </c>
      <c r="B86" s="47"/>
      <c r="C86" s="30" t="s">
        <v>108</v>
      </c>
      <c r="D86" s="31">
        <v>0</v>
      </c>
      <c r="E86" s="31">
        <f>E87</f>
        <v>30000</v>
      </c>
      <c r="F86" s="31">
        <f>F87</f>
        <v>0</v>
      </c>
      <c r="G86" s="32">
        <f t="shared" si="8"/>
        <v>30000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s="34" customFormat="1" ht="38.25">
      <c r="A87" s="19"/>
      <c r="B87" s="20" t="s">
        <v>126</v>
      </c>
      <c r="C87" s="29" t="s">
        <v>128</v>
      </c>
      <c r="D87" s="46">
        <v>0</v>
      </c>
      <c r="E87" s="46">
        <v>30000</v>
      </c>
      <c r="F87" s="28">
        <v>0</v>
      </c>
      <c r="G87" s="28">
        <f t="shared" si="8"/>
        <v>30000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s="34" customFormat="1" ht="25.5">
      <c r="A88" s="19" t="s">
        <v>115</v>
      </c>
      <c r="B88" s="20"/>
      <c r="C88" s="30" t="s">
        <v>117</v>
      </c>
      <c r="D88" s="31">
        <v>2030566.87</v>
      </c>
      <c r="E88" s="31">
        <f>E89</f>
        <v>50000</v>
      </c>
      <c r="F88" s="31">
        <f>F89</f>
        <v>0</v>
      </c>
      <c r="G88" s="31">
        <f t="shared" si="8"/>
        <v>2080566.87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s="34" customFormat="1" ht="12.75">
      <c r="A89" s="19" t="s">
        <v>116</v>
      </c>
      <c r="B89" s="20"/>
      <c r="C89" s="30" t="s">
        <v>118</v>
      </c>
      <c r="D89" s="31">
        <v>480000</v>
      </c>
      <c r="E89" s="31">
        <f>E90</f>
        <v>50000</v>
      </c>
      <c r="F89" s="31">
        <f>F90</f>
        <v>0</v>
      </c>
      <c r="G89" s="32">
        <f t="shared" si="8"/>
        <v>530000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21" s="34" customFormat="1" ht="12.75">
      <c r="A90" s="19"/>
      <c r="B90" s="20" t="s">
        <v>19</v>
      </c>
      <c r="C90" s="29" t="s">
        <v>22</v>
      </c>
      <c r="D90" s="46">
        <v>0</v>
      </c>
      <c r="E90" s="46">
        <v>50000</v>
      </c>
      <c r="F90" s="28">
        <v>0</v>
      </c>
      <c r="G90" s="28">
        <f t="shared" si="8"/>
        <v>50000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</row>
    <row r="91" spans="1:21" s="34" customFormat="1" ht="25.5">
      <c r="A91" s="19" t="s">
        <v>122</v>
      </c>
      <c r="B91" s="47"/>
      <c r="C91" s="30" t="s">
        <v>124</v>
      </c>
      <c r="D91" s="31">
        <v>882046</v>
      </c>
      <c r="E91" s="31">
        <f>E92</f>
        <v>20000</v>
      </c>
      <c r="F91" s="31">
        <f>F92</f>
        <v>0</v>
      </c>
      <c r="G91" s="32">
        <f t="shared" si="8"/>
        <v>902046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1" s="34" customFormat="1" ht="12.75">
      <c r="A92" s="19" t="s">
        <v>123</v>
      </c>
      <c r="B92" s="47"/>
      <c r="C92" s="30" t="s">
        <v>125</v>
      </c>
      <c r="D92" s="31">
        <v>0</v>
      </c>
      <c r="E92" s="31">
        <f>E93</f>
        <v>20000</v>
      </c>
      <c r="F92" s="32">
        <v>0</v>
      </c>
      <c r="G92" s="32">
        <f t="shared" si="8"/>
        <v>20000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21" s="34" customFormat="1" ht="38.25">
      <c r="A93" s="19"/>
      <c r="B93" s="20" t="s">
        <v>126</v>
      </c>
      <c r="C93" s="29" t="s">
        <v>128</v>
      </c>
      <c r="D93" s="46">
        <v>0</v>
      </c>
      <c r="E93" s="46">
        <v>20000</v>
      </c>
      <c r="F93" s="28">
        <v>0</v>
      </c>
      <c r="G93" s="28">
        <f t="shared" si="8"/>
        <v>20000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7" ht="24" customHeight="1">
      <c r="A94" s="48"/>
      <c r="B94" s="49"/>
      <c r="C94" s="48" t="s">
        <v>6</v>
      </c>
      <c r="D94" s="16">
        <v>30622325.87</v>
      </c>
      <c r="E94" s="31">
        <f>E13+E16+E21+E24+E56+E79+E88+E7+E92</f>
        <v>957642.3300000001</v>
      </c>
      <c r="F94" s="31">
        <f>F13+F16+F21+F24+F56+F79+F88+F7</f>
        <v>292737.33</v>
      </c>
      <c r="G94" s="16">
        <f t="shared" si="8"/>
        <v>31287230.870000005</v>
      </c>
    </row>
    <row r="95" spans="1:84" s="34" customFormat="1" ht="20.25" customHeight="1">
      <c r="A95" s="35"/>
      <c r="B95" s="36"/>
      <c r="D95" s="37"/>
      <c r="E95" s="41"/>
      <c r="F95" s="42" t="s">
        <v>16</v>
      </c>
      <c r="G95" s="42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9"/>
      <c r="W95" s="39"/>
      <c r="X95" s="39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</row>
    <row r="96" spans="1:84" s="34" customFormat="1" ht="12.75">
      <c r="A96" s="35"/>
      <c r="B96" s="36"/>
      <c r="C96" s="50"/>
      <c r="D96" s="37"/>
      <c r="E96" s="51"/>
      <c r="F96" s="42"/>
      <c r="G96" s="42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9"/>
      <c r="W96" s="39"/>
      <c r="X96" s="39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</row>
    <row r="97" spans="1:84" s="34" customFormat="1" ht="12.75">
      <c r="A97" s="35"/>
      <c r="B97" s="36"/>
      <c r="C97" s="50"/>
      <c r="D97" s="37"/>
      <c r="E97" s="40"/>
      <c r="F97" s="42" t="s">
        <v>23</v>
      </c>
      <c r="G97" s="42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9"/>
      <c r="W97" s="39"/>
      <c r="X97" s="39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</row>
    <row r="98" spans="3:7" ht="12.75">
      <c r="C98" s="41"/>
      <c r="D98" s="41"/>
      <c r="E98" s="41"/>
      <c r="F98" s="41"/>
      <c r="G98" s="41"/>
    </row>
    <row r="99" spans="3:7" ht="12.75">
      <c r="C99" s="41"/>
      <c r="D99" s="41"/>
      <c r="E99" s="41"/>
      <c r="F99" s="41"/>
      <c r="G99" s="41"/>
    </row>
    <row r="100" spans="3:7" ht="12.75">
      <c r="C100" s="41"/>
      <c r="D100" s="41"/>
      <c r="E100" s="80"/>
      <c r="F100" s="41"/>
      <c r="G100" s="41"/>
    </row>
    <row r="101" spans="3:7" ht="12.75">
      <c r="C101" s="41"/>
      <c r="D101" s="41"/>
      <c r="E101" s="41"/>
      <c r="F101" s="41"/>
      <c r="G101" s="41"/>
    </row>
    <row r="102" spans="3:7" ht="12.75">
      <c r="C102" s="41"/>
      <c r="D102" s="41"/>
      <c r="E102" s="52"/>
      <c r="F102" s="52"/>
      <c r="G102" s="41"/>
    </row>
    <row r="103" spans="3:7" ht="12.75">
      <c r="C103" s="41"/>
      <c r="D103" s="41"/>
      <c r="E103" s="41"/>
      <c r="F103" s="41"/>
      <c r="G103" s="41"/>
    </row>
    <row r="104" spans="3:7" ht="12.75">
      <c r="C104" s="41"/>
      <c r="D104" s="41"/>
      <c r="E104" s="80"/>
      <c r="F104" s="41"/>
      <c r="G104" s="41"/>
    </row>
    <row r="105" spans="3:7" ht="12.75">
      <c r="C105" s="41"/>
      <c r="D105" s="41"/>
      <c r="E105" s="80"/>
      <c r="F105" s="41"/>
      <c r="G105" s="41"/>
    </row>
    <row r="106" spans="3:7" ht="12.75">
      <c r="C106" s="41"/>
      <c r="D106" s="41"/>
      <c r="E106" s="41"/>
      <c r="F106" s="41"/>
      <c r="G106" s="41"/>
    </row>
    <row r="107" spans="3:7" ht="12.75">
      <c r="C107" s="41"/>
      <c r="D107" s="41"/>
      <c r="E107" s="41"/>
      <c r="F107" s="41"/>
      <c r="G107" s="41"/>
    </row>
    <row r="108" spans="3:7" ht="12.75">
      <c r="C108" s="41"/>
      <c r="D108" s="41"/>
      <c r="E108" s="41"/>
      <c r="F108" s="41"/>
      <c r="G108" s="41"/>
    </row>
    <row r="109" spans="3:7" ht="12.75">
      <c r="C109" s="41"/>
      <c r="D109" s="41"/>
      <c r="E109" s="41"/>
      <c r="F109" s="41"/>
      <c r="G109" s="41"/>
    </row>
    <row r="110" spans="3:7" ht="12.75">
      <c r="C110" s="41"/>
      <c r="D110" s="41"/>
      <c r="E110" s="41"/>
      <c r="F110" s="41"/>
      <c r="G110" s="41"/>
    </row>
    <row r="111" spans="3:7" ht="12.75">
      <c r="C111" s="41"/>
      <c r="D111" s="41"/>
      <c r="E111" s="41"/>
      <c r="F111" s="41"/>
      <c r="G111" s="41"/>
    </row>
    <row r="112" spans="3:7" ht="12.75">
      <c r="C112" s="41"/>
      <c r="D112" s="41"/>
      <c r="E112" s="41"/>
      <c r="F112" s="41"/>
      <c r="G112" s="41"/>
    </row>
    <row r="113" spans="3:7" ht="12.75">
      <c r="C113" s="41"/>
      <c r="D113" s="41"/>
      <c r="E113" s="41"/>
      <c r="F113" s="41"/>
      <c r="G113" s="41"/>
    </row>
    <row r="114" spans="3:7" ht="12.75">
      <c r="C114" s="41"/>
      <c r="D114" s="41"/>
      <c r="E114" s="41"/>
      <c r="F114" s="41"/>
      <c r="G114" s="41"/>
    </row>
    <row r="115" spans="3:7" ht="12.75">
      <c r="C115" s="41"/>
      <c r="D115" s="41"/>
      <c r="E115" s="41"/>
      <c r="F115" s="41"/>
      <c r="G115" s="41"/>
    </row>
    <row r="116" spans="3:7" ht="12.75">
      <c r="C116" s="41"/>
      <c r="D116" s="41"/>
      <c r="E116" s="41"/>
      <c r="F116" s="41"/>
      <c r="G116" s="41"/>
    </row>
    <row r="117" spans="3:7" ht="12.75">
      <c r="C117" s="41"/>
      <c r="D117" s="41"/>
      <c r="E117" s="41"/>
      <c r="F117" s="41"/>
      <c r="G117" s="41"/>
    </row>
    <row r="118" spans="22:84" s="41" customFormat="1" ht="12.75"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</row>
    <row r="119" spans="22:84" s="41" customFormat="1" ht="12.75"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</row>
    <row r="120" spans="22:84" s="41" customFormat="1" ht="12.75"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</row>
    <row r="121" spans="22:84" s="41" customFormat="1" ht="12.75"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</row>
    <row r="122" spans="22:84" s="41" customFormat="1" ht="12.75"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</row>
    <row r="123" spans="22:84" s="41" customFormat="1" ht="12.75"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</row>
    <row r="124" spans="22:84" s="41" customFormat="1" ht="12.75"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</row>
    <row r="125" spans="22:84" s="41" customFormat="1" ht="12.75"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</row>
    <row r="126" spans="22:84" s="41" customFormat="1" ht="12.75"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</row>
    <row r="127" spans="22:84" s="41" customFormat="1" ht="12.75"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</row>
    <row r="128" spans="22:84" s="41" customFormat="1" ht="12.75"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</row>
    <row r="129" spans="22:84" s="41" customFormat="1" ht="12.75"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</row>
    <row r="130" spans="22:84" s="41" customFormat="1" ht="12.75"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</row>
    <row r="131" spans="22:84" s="41" customFormat="1" ht="12.75"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</row>
    <row r="132" spans="22:84" s="41" customFormat="1" ht="12.75"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</row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  <row r="166" s="41" customFormat="1" ht="12.75"/>
    <row r="167" s="41" customFormat="1" ht="12.75"/>
    <row r="168" s="41" customFormat="1" ht="12.75"/>
    <row r="169" s="41" customFormat="1" ht="12.75"/>
    <row r="170" s="41" customFormat="1" ht="12.75"/>
    <row r="171" s="41" customFormat="1" ht="12.75"/>
    <row r="172" s="41" customFormat="1" ht="12.75"/>
    <row r="173" s="41" customFormat="1" ht="12.75"/>
    <row r="174" s="41" customFormat="1" ht="12.75"/>
    <row r="175" s="41" customFormat="1" ht="12.75"/>
    <row r="176" s="41" customFormat="1" ht="12.75"/>
    <row r="177" ht="12.75">
      <c r="C177" s="41"/>
    </row>
    <row r="178" ht="12.75">
      <c r="C178" s="41"/>
    </row>
    <row r="179" ht="12.75">
      <c r="C179" s="41"/>
    </row>
    <row r="180" ht="12.75">
      <c r="C180" s="41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51" right="0.48" top="0.89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Kujawa</cp:lastModifiedBy>
  <cp:lastPrinted>2007-05-28T05:55:24Z</cp:lastPrinted>
  <dcterms:created xsi:type="dcterms:W3CDTF">2000-11-16T08:27:55Z</dcterms:created>
  <dcterms:modified xsi:type="dcterms:W3CDTF">2007-05-28T08:17:04Z</dcterms:modified>
  <cp:category/>
  <cp:version/>
  <cp:contentType/>
  <cp:contentStatus/>
</cp:coreProperties>
</file>