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3"/>
  </bookViews>
  <sheets>
    <sheet name="dochody" sheetId="1" r:id="rId1"/>
    <sheet name="doch.zlec." sheetId="2" r:id="rId2"/>
    <sheet name="wyd.zlec." sheetId="3" r:id="rId3"/>
    <sheet name="Wydatki" sheetId="4" r:id="rId4"/>
  </sheets>
  <definedNames>
    <definedName name="_xlnm.Print_Area" localSheetId="1">'doch.zlec.'!$A$1:$G$19</definedName>
    <definedName name="_xlnm.Print_Area" localSheetId="2">'wyd.zlec.'!$A$1:$G$24</definedName>
    <definedName name="_xlnm.Print_Area" localSheetId="3">'Wydatki'!$A$1:$G$76</definedName>
  </definedNames>
  <calcPr fullCalcOnLoad="1"/>
</workbook>
</file>

<file path=xl/sharedStrings.xml><?xml version="1.0" encoding="utf-8"?>
<sst xmlns="http://schemas.openxmlformats.org/spreadsheetml/2006/main" count="267" uniqueCount="125">
  <si>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</si>
  <si>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</si>
  <si>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</si>
  <si>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</si>
  <si>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</si>
  <si>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</si>
  <si>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</si>
  <si>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</si>
  <si>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</si>
  <si>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</si>
  <si>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</si>
  <si>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</si>
  <si>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</si>
  <si>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</si>
  <si>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</si>
  <si>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</si>
  <si>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</si>
  <si>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Zakup usług pozostałych</t>
  </si>
  <si>
    <t>4300</t>
  </si>
  <si>
    <t>6050</t>
  </si>
  <si>
    <t>DZIAŁ 756</t>
  </si>
  <si>
    <t>DOCHODY OD OSÓB PRAWNYCH, OD OSÓB FIZYCZNYCH I OD INNYCH JEDNOSTEK NIEPOSIADAJĄCYCH OSOBOWOŚCI PRAWNEJ ORAZ WYDATKI ZWIĄZANE Z ICH POBOREM</t>
  </si>
  <si>
    <t>DZIAŁ 010</t>
  </si>
  <si>
    <t>ROLNICTWO I ŁOWIECTWO</t>
  </si>
  <si>
    <t>Wydatki inwestycyjne jednostek budżetowych</t>
  </si>
  <si>
    <t>Tomasz Cyganek</t>
  </si>
  <si>
    <t xml:space="preserve">Zmiany w planie dochodów budżetowych na 2007  rok </t>
  </si>
  <si>
    <t>01010</t>
  </si>
  <si>
    <t>Infrastruktura wodociągowa i sanitacyjna wsi</t>
  </si>
  <si>
    <t>DZIAŁ 600</t>
  </si>
  <si>
    <t>60016</t>
  </si>
  <si>
    <t>TRANSPORT I ŁĄCZNOŚĆ</t>
  </si>
  <si>
    <t>Drogi publiczne i gminne</t>
  </si>
  <si>
    <t>DZIAŁ 750</t>
  </si>
  <si>
    <t>ADMINISTRACJA PUBLICZNA</t>
  </si>
  <si>
    <t>DZIAŁ 758</t>
  </si>
  <si>
    <t>85214</t>
  </si>
  <si>
    <t>Zasiłki i pomoc w naturze oraz składki na ubezpieczenia emerytalne i rentowe</t>
  </si>
  <si>
    <t>DZIAŁ 926</t>
  </si>
  <si>
    <t>KULTURA FIZYCZNA I SPORT</t>
  </si>
  <si>
    <t>Obiekty sportowe</t>
  </si>
  <si>
    <t>6230</t>
  </si>
  <si>
    <t xml:space="preserve">Dotacje celowe z budżetu na finansowanie lub dofinansowanie kosztów realizacji inwestycji i zakupów inwestycyjnych jednostek niezaliczanych do sektora finansów publicznych </t>
  </si>
  <si>
    <t>Zmiany w planie wydatków  budżetowych na 2007 rok</t>
  </si>
  <si>
    <t>3110</t>
  </si>
  <si>
    <t xml:space="preserve">Świadczenia społeczne </t>
  </si>
  <si>
    <t>4210</t>
  </si>
  <si>
    <t>Zakup materiałów i wyposażenia</t>
  </si>
  <si>
    <t>Podróże służbowe krajowe</t>
  </si>
  <si>
    <t>85212</t>
  </si>
  <si>
    <t>Świadczenia rodzinne, zaliczka alimentacyjna oraz składki na ubezpieczenie emerytalne i rentowe z ubezpieczenia społecznego</t>
  </si>
  <si>
    <t>4010</t>
  </si>
  <si>
    <t>Wynagrodzenia osobowe pracowników</t>
  </si>
  <si>
    <t>PLAN PO ZAMIANACH</t>
  </si>
  <si>
    <t>2010</t>
  </si>
  <si>
    <t>Zmiany w planie dochodów  zadań zleconych na 2007 rok.</t>
  </si>
  <si>
    <t>Zmiany w planie wydatków  zadań zleconych na 2007 rok.</t>
  </si>
  <si>
    <t>75621</t>
  </si>
  <si>
    <t>Udziały gmin w podatkach stanowiących dochód budżetu państwa</t>
  </si>
  <si>
    <t>0010</t>
  </si>
  <si>
    <t>Podatek dochodowy od osób fizycznych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</si>
  <si>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</si>
  <si>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</si>
  <si>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</si>
  <si>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</si>
  <si>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</si>
  <si>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01036</t>
  </si>
  <si>
    <t>Restrukturyzacja i modernizacja sektora żywnościowego oraz obszarów wiejskich</t>
  </si>
  <si>
    <t>6298</t>
  </si>
  <si>
    <t>Środki na dofinansowanie własnych inwestycji gmin(związków gmin), powiatów(związków powiatów), samorządów województw, pozyskane z innych źródeł</t>
  </si>
  <si>
    <t>0960</t>
  </si>
  <si>
    <t>Otrzymane spadki, zapisy i darowizny w postaci pieniężnej</t>
  </si>
  <si>
    <t>Dotacje celowe otrzymane z budżetu państwa na realizację zadań bieżących z zakresu administracji rządowej oraz innych zadań zleconych gminie(związkom gmin) ustawami</t>
  </si>
  <si>
    <t>85213</t>
  </si>
  <si>
    <t>Składki na ubezpieczenie zdrowotne opłacane za osoby pobierające niektóre świadczenia z pomocy społecznej oraz niektóre świadczenia rodzinne</t>
  </si>
  <si>
    <t>GOSODARKA KOMUNALNA I OCHRONA ŚROWDOWISKA</t>
  </si>
  <si>
    <t>90001</t>
  </si>
  <si>
    <t>Gospodarka ściekowa i ochrona wód</t>
  </si>
  <si>
    <t>DZIAŁ 900</t>
  </si>
  <si>
    <t>6620</t>
  </si>
  <si>
    <t>Urzędy gmin(miast i miast na prawach powiatu)</t>
  </si>
  <si>
    <t>4110</t>
  </si>
  <si>
    <t>4120</t>
  </si>
  <si>
    <t>Składki na ubezpieczenie społeczne</t>
  </si>
  <si>
    <t>Składki na Fundusz Pracy</t>
  </si>
  <si>
    <t>DZIAŁ 801</t>
  </si>
  <si>
    <t>OŚWIATA I WYCHOWANIE</t>
  </si>
  <si>
    <t>80101</t>
  </si>
  <si>
    <t>Szkoły podstawowe</t>
  </si>
  <si>
    <t>4270</t>
  </si>
  <si>
    <t>4350</t>
  </si>
  <si>
    <t>4700</t>
  </si>
  <si>
    <t>4750</t>
  </si>
  <si>
    <t>Zakup usług remontowych</t>
  </si>
  <si>
    <t>Zakup usług dostępu do sieci Internet</t>
  </si>
  <si>
    <t>Szkolenia pracowników niebędących członkami korpusu słuzby cywilnej</t>
  </si>
  <si>
    <t>4740</t>
  </si>
  <si>
    <t>Zakup materiałów papierniczych do sprzętu drukarskiego i urządzeń kserograficznych</t>
  </si>
  <si>
    <t>Zakup akcesoriów komputerowych, w tym programów i licencji</t>
  </si>
  <si>
    <t>80104</t>
  </si>
  <si>
    <t>Przedszkola</t>
  </si>
  <si>
    <t>80114</t>
  </si>
  <si>
    <t>Zespoły obsługi ekonomiczno-administracyjnej szkół</t>
  </si>
  <si>
    <t>80146</t>
  </si>
  <si>
    <t>Dokształcanie i doskonalenie nauczycieli</t>
  </si>
  <si>
    <t>4410</t>
  </si>
  <si>
    <t>Swiadczenia rodzinne, zaliczka alimentacyjna oraz skłądki na ubezpieczenia emerytalne i rentowe z ubezpieczenia społecznego</t>
  </si>
  <si>
    <t>4130</t>
  </si>
  <si>
    <t>Składki na unezpieczenie zdrowotne</t>
  </si>
  <si>
    <t>DZIAŁ 854</t>
  </si>
  <si>
    <t>EDUKACYJNA OPIEKA WYCHOWAWCZA</t>
  </si>
  <si>
    <t>Placówki wychowania pozaszkolnego</t>
  </si>
  <si>
    <t>Pomoc materialna dla uczniów</t>
  </si>
  <si>
    <t>DZIAŁ 921</t>
  </si>
  <si>
    <t>GOSPODARKA KOMUNALNA I OCHRONA ŚRODOWISKA</t>
  </si>
  <si>
    <t>KULTURA I OCHRONA DZIEDZICTWA NARODOWEGO</t>
  </si>
  <si>
    <t>Domy i ośrodki kultury, świetlice i kluby</t>
  </si>
  <si>
    <t>2480</t>
  </si>
  <si>
    <t>Dotacja podmiotowa z budzetu dla samorzadowej instytucji kultury</t>
  </si>
  <si>
    <t>Szkolenia pracowników niebędących członkami korpusu służby cywilnej</t>
  </si>
  <si>
    <t>Nr VI/46/07 z dnia  29 marca 2007 r.</t>
  </si>
  <si>
    <t>Nr VI/46/07 z dnia  29 marca 2007 roku</t>
  </si>
  <si>
    <t>Nr  VI/46/07 z dnia 29 marca 2007r.</t>
  </si>
  <si>
    <t>Załącznik Nr 2 a</t>
  </si>
  <si>
    <t>Załącznik Nr 1 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</si>
</sst>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1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15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" fontId="8" fillId="0" borderId="1" xfId="15" applyNumberFormat="1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4" fontId="9" fillId="0" borderId="1" xfId="15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15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3" fontId="9" fillId="0" borderId="0" xfId="15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1" xfId="15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wrapText="1"/>
    </xf>
    <xf numFmtId="4" fontId="9" fillId="0" borderId="1" xfId="15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3" fontId="9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 wrapText="1"/>
    </xf>
    <xf numFmtId="3" fontId="8" fillId="0" borderId="0" xfId="15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9"/>
  <sheetViews>
    <sheetView zoomScale="75" zoomScaleNormal="75" zoomScaleSheetLayoutView="50" workbookViewId="0" topLeftCell="A1">
      <selection activeCell="D3" sqref="D3"/>
    </sheetView>
  </sheetViews>
  <sheetFormatPr defaultColWidth="9.00390625" defaultRowHeight="12.75"/>
  <cols>
    <col min="1" max="1" width="15.75390625" style="46" customWidth="1"/>
    <col min="2" max="2" width="7.875" style="45" customWidth="1"/>
    <col min="3" max="3" width="56.625" style="45" customWidth="1"/>
    <col min="4" max="4" width="18.00390625" style="45" customWidth="1"/>
    <col min="5" max="5" width="19.375" style="45" customWidth="1"/>
    <col min="6" max="6" width="18.00390625" style="45" customWidth="1"/>
    <col min="7" max="7" width="24.25390625" style="45" customWidth="1"/>
    <col min="8" max="84" width="9.125" style="46" customWidth="1"/>
    <col min="85" max="16384" width="9.125" style="45" customWidth="1"/>
  </cols>
  <sheetData>
    <row r="1" spans="1:7" s="60" customFormat="1" ht="18.75">
      <c r="A1" s="89" t="s">
        <v>26</v>
      </c>
      <c r="B1" s="90"/>
      <c r="C1" s="90"/>
      <c r="D1" s="90"/>
      <c r="E1" s="90"/>
      <c r="F1" s="90"/>
      <c r="G1" s="59"/>
    </row>
    <row r="2" spans="1:7" s="60" customFormat="1" ht="12.75">
      <c r="A2" s="61"/>
      <c r="B2" s="58"/>
      <c r="C2" s="58"/>
      <c r="D2" s="58"/>
      <c r="E2" s="87" t="s">
        <v>14</v>
      </c>
      <c r="F2" s="87"/>
      <c r="G2" s="87"/>
    </row>
    <row r="3" spans="1:7" s="60" customFormat="1" ht="17.25" customHeight="1">
      <c r="A3" s="61"/>
      <c r="B3" s="58"/>
      <c r="C3" s="58"/>
      <c r="D3" s="58"/>
      <c r="E3" s="87" t="s">
        <v>15</v>
      </c>
      <c r="F3" s="87"/>
      <c r="G3" s="87"/>
    </row>
    <row r="4" spans="1:7" s="60" customFormat="1" ht="16.5" customHeight="1">
      <c r="A4" s="62"/>
      <c r="B4" s="63"/>
      <c r="C4" s="63"/>
      <c r="D4" s="63"/>
      <c r="E4" s="88" t="s">
        <v>120</v>
      </c>
      <c r="F4" s="88"/>
      <c r="G4" s="88"/>
    </row>
    <row r="5" spans="1:7" s="64" customFormat="1" ht="47.25" customHeight="1">
      <c r="A5" s="53" t="s">
        <v>0</v>
      </c>
      <c r="B5" s="53" t="s">
        <v>7</v>
      </c>
      <c r="C5" s="53" t="s">
        <v>1</v>
      </c>
      <c r="D5" s="53" t="s">
        <v>2</v>
      </c>
      <c r="E5" s="53" t="s">
        <v>3</v>
      </c>
      <c r="F5" s="53" t="s">
        <v>4</v>
      </c>
      <c r="G5" s="53" t="s">
        <v>5</v>
      </c>
    </row>
    <row r="6" spans="1:7" s="69" customFormat="1" ht="12.75">
      <c r="A6" s="65">
        <v>1</v>
      </c>
      <c r="B6" s="66">
        <v>2</v>
      </c>
      <c r="C6" s="67">
        <v>3</v>
      </c>
      <c r="D6" s="67">
        <v>4</v>
      </c>
      <c r="E6" s="67">
        <v>5</v>
      </c>
      <c r="F6" s="68">
        <v>6</v>
      </c>
      <c r="G6" s="65">
        <v>7</v>
      </c>
    </row>
    <row r="7" spans="1:84" s="23" customFormat="1" ht="18.75" customHeight="1">
      <c r="A7" s="16" t="s">
        <v>22</v>
      </c>
      <c r="B7" s="17"/>
      <c r="C7" s="18" t="s">
        <v>23</v>
      </c>
      <c r="D7" s="19">
        <v>0</v>
      </c>
      <c r="E7" s="21">
        <f>E10+E8</f>
        <v>94054.75</v>
      </c>
      <c r="F7" s="21">
        <f>F10+F8</f>
        <v>0</v>
      </c>
      <c r="G7" s="21">
        <f>D7+E7-F7</f>
        <v>94054.75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</row>
    <row r="8" spans="1:84" s="73" customFormat="1" ht="18" customHeight="1">
      <c r="A8" s="70" t="s">
        <v>27</v>
      </c>
      <c r="B8" s="71"/>
      <c r="C8" s="35" t="s">
        <v>28</v>
      </c>
      <c r="D8" s="27">
        <v>0</v>
      </c>
      <c r="E8" s="37">
        <f>E9</f>
        <v>31453</v>
      </c>
      <c r="F8" s="37">
        <f>F9</f>
        <v>0</v>
      </c>
      <c r="G8" s="37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</row>
    <row r="9" spans="1:84" s="29" customFormat="1" ht="12.75">
      <c r="A9" s="74"/>
      <c r="B9" s="74" t="s">
        <v>70</v>
      </c>
      <c r="C9" s="34" t="s">
        <v>71</v>
      </c>
      <c r="D9" s="32">
        <v>0</v>
      </c>
      <c r="E9" s="33">
        <v>31453</v>
      </c>
      <c r="F9" s="33">
        <v>0</v>
      </c>
      <c r="G9" s="33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</row>
    <row r="10" spans="1:84" s="44" customFormat="1" ht="25.5">
      <c r="A10" s="24" t="s">
        <v>66</v>
      </c>
      <c r="B10" s="25"/>
      <c r="C10" s="26" t="s">
        <v>67</v>
      </c>
      <c r="D10" s="48">
        <v>0</v>
      </c>
      <c r="E10" s="21">
        <f>SUM(E11:E11)</f>
        <v>62601.75</v>
      </c>
      <c r="F10" s="21">
        <f>SUM(F11:F11)</f>
        <v>0</v>
      </c>
      <c r="G10" s="21">
        <f aca="true" t="shared" si="0" ref="G10:G28">D10+E10-F10</f>
        <v>62601.75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</row>
    <row r="11" spans="1:84" s="39" customFormat="1" ht="38.25">
      <c r="A11" s="30"/>
      <c r="B11" s="49" t="s">
        <v>68</v>
      </c>
      <c r="C11" s="50" t="s">
        <v>69</v>
      </c>
      <c r="D11" s="51">
        <v>0</v>
      </c>
      <c r="E11" s="33">
        <v>62601.75</v>
      </c>
      <c r="F11" s="33">
        <v>0</v>
      </c>
      <c r="G11" s="33">
        <f t="shared" si="0"/>
        <v>62601.75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</row>
    <row r="12" spans="1:84" s="23" customFormat="1" ht="38.25">
      <c r="A12" s="16" t="s">
        <v>20</v>
      </c>
      <c r="B12" s="17"/>
      <c r="C12" s="18" t="s">
        <v>21</v>
      </c>
      <c r="D12" s="19">
        <v>10222659</v>
      </c>
      <c r="E12" s="21">
        <f>E13</f>
        <v>0</v>
      </c>
      <c r="F12" s="21">
        <f>F13</f>
        <v>49358</v>
      </c>
      <c r="G12" s="21">
        <f t="shared" si="0"/>
        <v>10173301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</row>
    <row r="13" spans="1:84" s="44" customFormat="1" ht="18" customHeight="1">
      <c r="A13" s="24" t="s">
        <v>57</v>
      </c>
      <c r="B13" s="25"/>
      <c r="C13" s="26" t="s">
        <v>58</v>
      </c>
      <c r="D13" s="48">
        <v>3985063</v>
      </c>
      <c r="E13" s="21">
        <f>SUM(E14:E14)</f>
        <v>0</v>
      </c>
      <c r="F13" s="21">
        <f>SUM(F14:F14)</f>
        <v>49358</v>
      </c>
      <c r="G13" s="21">
        <f t="shared" si="0"/>
        <v>3935705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</row>
    <row r="14" spans="1:84" s="39" customFormat="1" ht="12.75">
      <c r="A14" s="30"/>
      <c r="B14" s="49" t="s">
        <v>59</v>
      </c>
      <c r="C14" s="50" t="s">
        <v>60</v>
      </c>
      <c r="D14" s="51">
        <v>3855788</v>
      </c>
      <c r="E14" s="33">
        <v>0</v>
      </c>
      <c r="F14" s="33">
        <v>49358</v>
      </c>
      <c r="G14" s="33">
        <f t="shared" si="0"/>
        <v>3806430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s="23" customFormat="1" ht="21.75" customHeight="1">
      <c r="A15" s="16" t="s">
        <v>35</v>
      </c>
      <c r="B15" s="17"/>
      <c r="C15" s="18" t="s">
        <v>61</v>
      </c>
      <c r="D15" s="19">
        <v>11798612</v>
      </c>
      <c r="E15" s="21">
        <f>E16</f>
        <v>35362</v>
      </c>
      <c r="F15" s="21">
        <f>F16</f>
        <v>0</v>
      </c>
      <c r="G15" s="21">
        <f>G16</f>
        <v>7602828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</row>
    <row r="16" spans="1:84" s="44" customFormat="1" ht="25.5">
      <c r="A16" s="24" t="s">
        <v>62</v>
      </c>
      <c r="B16" s="25"/>
      <c r="C16" s="26" t="s">
        <v>63</v>
      </c>
      <c r="D16" s="48">
        <v>7567466</v>
      </c>
      <c r="E16" s="21">
        <f>E17</f>
        <v>35362</v>
      </c>
      <c r="F16" s="21">
        <f>SUM(F17:F17)</f>
        <v>0</v>
      </c>
      <c r="G16" s="21">
        <f t="shared" si="0"/>
        <v>7602828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</row>
    <row r="17" spans="1:84" s="39" customFormat="1" ht="12.75">
      <c r="A17" s="30"/>
      <c r="B17" s="49" t="s">
        <v>64</v>
      </c>
      <c r="C17" s="50" t="s">
        <v>65</v>
      </c>
      <c r="D17" s="51">
        <v>7567466</v>
      </c>
      <c r="E17" s="33">
        <v>35362</v>
      </c>
      <c r="F17" s="33">
        <v>0</v>
      </c>
      <c r="G17" s="33">
        <f t="shared" si="0"/>
        <v>7602828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23" customFormat="1" ht="19.5" customHeight="1">
      <c r="A18" s="16" t="s">
        <v>8</v>
      </c>
      <c r="B18" s="17"/>
      <c r="C18" s="18" t="s">
        <v>9</v>
      </c>
      <c r="D18" s="19">
        <v>7398500</v>
      </c>
      <c r="E18" s="21">
        <f>E19+E21+E23</f>
        <v>0</v>
      </c>
      <c r="F18" s="21">
        <f>F19+F21+F23</f>
        <v>433500</v>
      </c>
      <c r="G18" s="21">
        <f t="shared" si="0"/>
        <v>6965000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</row>
    <row r="19" spans="1:84" s="44" customFormat="1" ht="30.75" customHeight="1">
      <c r="A19" s="24" t="s">
        <v>49</v>
      </c>
      <c r="B19" s="25"/>
      <c r="C19" s="26" t="s">
        <v>50</v>
      </c>
      <c r="D19" s="48">
        <v>6146000</v>
      </c>
      <c r="E19" s="21">
        <f>E20</f>
        <v>0</v>
      </c>
      <c r="F19" s="21">
        <f>SUM(F20:F20)</f>
        <v>409000</v>
      </c>
      <c r="G19" s="21">
        <f t="shared" si="0"/>
        <v>5737000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</row>
    <row r="20" spans="1:84" s="39" customFormat="1" ht="38.25">
      <c r="A20" s="30"/>
      <c r="B20" s="49" t="s">
        <v>54</v>
      </c>
      <c r="C20" s="50" t="s">
        <v>72</v>
      </c>
      <c r="D20" s="51">
        <v>6146000</v>
      </c>
      <c r="E20" s="33">
        <v>0</v>
      </c>
      <c r="F20" s="33">
        <v>409000</v>
      </c>
      <c r="G20" s="33">
        <f t="shared" si="0"/>
        <v>5737000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4" customFormat="1" ht="43.5" customHeight="1">
      <c r="A21" s="24" t="s">
        <v>73</v>
      </c>
      <c r="B21" s="25"/>
      <c r="C21" s="26" t="s">
        <v>74</v>
      </c>
      <c r="D21" s="48">
        <v>18500</v>
      </c>
      <c r="E21" s="21">
        <f>E22</f>
        <v>0</v>
      </c>
      <c r="F21" s="21">
        <f>SUM(F22:F22)</f>
        <v>4500</v>
      </c>
      <c r="G21" s="21">
        <f t="shared" si="0"/>
        <v>14000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</row>
    <row r="22" spans="1:84" s="39" customFormat="1" ht="38.25">
      <c r="A22" s="30"/>
      <c r="B22" s="49" t="s">
        <v>54</v>
      </c>
      <c r="C22" s="50" t="s">
        <v>72</v>
      </c>
      <c r="D22" s="51">
        <v>18500</v>
      </c>
      <c r="E22" s="33">
        <v>0</v>
      </c>
      <c r="F22" s="33">
        <v>4500</v>
      </c>
      <c r="G22" s="33">
        <f t="shared" si="0"/>
        <v>14000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4" customFormat="1" ht="25.5">
      <c r="A23" s="24" t="s">
        <v>36</v>
      </c>
      <c r="B23" s="25"/>
      <c r="C23" s="26" t="s">
        <v>37</v>
      </c>
      <c r="D23" s="48">
        <v>612000</v>
      </c>
      <c r="E23" s="21">
        <f>E24</f>
        <v>0</v>
      </c>
      <c r="F23" s="21">
        <f>SUM(F24:F24)</f>
        <v>20000</v>
      </c>
      <c r="G23" s="21">
        <f t="shared" si="0"/>
        <v>592000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</row>
    <row r="24" spans="1:84" s="39" customFormat="1" ht="38.25">
      <c r="A24" s="30"/>
      <c r="B24" s="49" t="s">
        <v>54</v>
      </c>
      <c r="C24" s="50" t="s">
        <v>72</v>
      </c>
      <c r="D24" s="51">
        <v>127000</v>
      </c>
      <c r="E24" s="33">
        <v>0</v>
      </c>
      <c r="F24" s="33">
        <v>20000</v>
      </c>
      <c r="G24" s="33">
        <f t="shared" si="0"/>
        <v>107000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23" customFormat="1" ht="18.75" customHeight="1">
      <c r="A25" s="16" t="s">
        <v>78</v>
      </c>
      <c r="B25" s="17"/>
      <c r="C25" s="18" t="s">
        <v>75</v>
      </c>
      <c r="D25" s="19">
        <v>14215</v>
      </c>
      <c r="E25" s="21">
        <f>E27</f>
        <v>151271.12</v>
      </c>
      <c r="F25" s="21">
        <f>F27</f>
        <v>0</v>
      </c>
      <c r="G25" s="21">
        <f t="shared" si="0"/>
        <v>165486.12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</row>
    <row r="26" spans="1:84" s="44" customFormat="1" ht="16.5" customHeight="1">
      <c r="A26" s="24" t="s">
        <v>76</v>
      </c>
      <c r="B26" s="25"/>
      <c r="C26" s="26" t="s">
        <v>77</v>
      </c>
      <c r="D26" s="48">
        <v>0</v>
      </c>
      <c r="E26" s="21">
        <f>E27</f>
        <v>151271.12</v>
      </c>
      <c r="F26" s="21">
        <f>SUM(F27:F27)</f>
        <v>0</v>
      </c>
      <c r="G26" s="21">
        <f t="shared" si="0"/>
        <v>151271.12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</row>
    <row r="27" spans="1:84" s="39" customFormat="1" ht="38.25">
      <c r="A27" s="30"/>
      <c r="B27" s="49" t="s">
        <v>68</v>
      </c>
      <c r="C27" s="50" t="s">
        <v>69</v>
      </c>
      <c r="D27" s="51">
        <v>0</v>
      </c>
      <c r="E27" s="33">
        <v>151271.12</v>
      </c>
      <c r="F27" s="33">
        <v>0</v>
      </c>
      <c r="G27" s="33">
        <f t="shared" si="0"/>
        <v>151271.12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ht="26.25" customHeight="1">
      <c r="A28" s="53"/>
      <c r="B28" s="54"/>
      <c r="C28" s="53" t="s">
        <v>6</v>
      </c>
      <c r="D28" s="21">
        <v>30339911</v>
      </c>
      <c r="E28" s="21">
        <f>E12+E15+E7+E18+E25</f>
        <v>280687.87</v>
      </c>
      <c r="F28" s="21">
        <f>F12+F15+F7+F18+F25</f>
        <v>482858</v>
      </c>
      <c r="G28" s="21">
        <f t="shared" si="0"/>
        <v>30137740.87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</row>
    <row r="29" spans="1:84" s="39" customFormat="1" ht="27" customHeight="1">
      <c r="A29" s="75"/>
      <c r="B29" s="75"/>
      <c r="C29" s="76"/>
      <c r="D29" s="77"/>
      <c r="E29" s="46"/>
      <c r="F29" s="47" t="s">
        <v>16</v>
      </c>
      <c r="G29" s="4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39" customFormat="1" ht="33.75" customHeight="1">
      <c r="A30" s="75"/>
      <c r="B30" s="75"/>
      <c r="C30" s="76"/>
      <c r="D30" s="77"/>
      <c r="E30" s="47"/>
      <c r="F30" s="47" t="s">
        <v>25</v>
      </c>
      <c r="G30" s="4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2" spans="1:84" s="44" customFormat="1" ht="24" customHeight="1">
      <c r="A32" s="40"/>
      <c r="B32" s="41"/>
      <c r="C32" s="78"/>
      <c r="D32" s="79"/>
      <c r="E32" s="80"/>
      <c r="F32" s="80"/>
      <c r="G32" s="80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</row>
    <row r="33" spans="1:84" s="44" customFormat="1" ht="12.75">
      <c r="A33" s="40"/>
      <c r="B33" s="41"/>
      <c r="C33" s="55"/>
      <c r="D33" s="42"/>
      <c r="E33" s="81"/>
      <c r="F33" s="82"/>
      <c r="G33" s="8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</row>
    <row r="34" spans="1:84" s="86" customFormat="1" ht="28.5" customHeight="1">
      <c r="A34" s="84"/>
      <c r="B34" s="85"/>
      <c r="C34" s="84"/>
      <c r="D34" s="80"/>
      <c r="E34" s="80"/>
      <c r="F34" s="80"/>
      <c r="G34" s="80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</row>
    <row r="35" spans="2:7" ht="12.75">
      <c r="B35" s="46"/>
      <c r="C35" s="46"/>
      <c r="D35" s="46"/>
      <c r="E35" s="46"/>
      <c r="F35" s="46"/>
      <c r="G35" s="46"/>
    </row>
    <row r="36" spans="1:84" s="44" customFormat="1" ht="12.75">
      <c r="A36" s="40"/>
      <c r="B36" s="41"/>
      <c r="C36" s="55"/>
      <c r="D36" s="42"/>
      <c r="E36" s="46"/>
      <c r="F36" s="47"/>
      <c r="G36" s="47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</row>
    <row r="37" spans="2:7" ht="12.75">
      <c r="B37" s="46"/>
      <c r="C37" s="46"/>
      <c r="D37" s="46"/>
      <c r="E37" s="47"/>
      <c r="F37" s="47"/>
      <c r="G37" s="47"/>
    </row>
    <row r="38" spans="2:7" ht="20.25" customHeight="1">
      <c r="B38" s="46"/>
      <c r="C38" s="46"/>
      <c r="D38" s="47"/>
      <c r="E38" s="47"/>
      <c r="F38" s="47"/>
      <c r="G38" s="47"/>
    </row>
    <row r="39" spans="2:7" ht="15" customHeight="1">
      <c r="B39" s="46"/>
      <c r="C39" s="46"/>
      <c r="D39" s="47"/>
      <c r="E39" s="81"/>
      <c r="F39" s="82"/>
      <c r="G39" s="83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8"/>
  <sheetViews>
    <sheetView workbookViewId="0" topLeftCell="A1">
      <selection activeCell="F3" sqref="F3:G3"/>
    </sheetView>
  </sheetViews>
  <sheetFormatPr defaultColWidth="9.00390625" defaultRowHeight="12.75"/>
  <cols>
    <col min="1" max="1" width="12.125" style="46" customWidth="1"/>
    <col min="2" max="2" width="6.75390625" style="46" customWidth="1"/>
    <col min="3" max="3" width="38.75390625" style="45" customWidth="1"/>
    <col min="4" max="4" width="14.25390625" style="45" bestFit="1" customWidth="1"/>
    <col min="5" max="5" width="15.375" style="45" customWidth="1"/>
    <col min="6" max="6" width="18.875" style="45" customWidth="1"/>
    <col min="7" max="7" width="23.00390625" style="45" customWidth="1"/>
    <col min="8" max="21" width="9.125" style="46" hidden="1" customWidth="1"/>
    <col min="22" max="16384" width="9.125" style="45" customWidth="1"/>
  </cols>
  <sheetData>
    <row r="1" spans="1:21" s="9" customFormat="1" ht="21.75" customHeight="1">
      <c r="A1" s="91" t="s">
        <v>55</v>
      </c>
      <c r="B1" s="92"/>
      <c r="C1" s="92"/>
      <c r="D1" s="92"/>
      <c r="E1" s="92"/>
      <c r="F1" s="92"/>
      <c r="G1" s="1" t="s">
        <v>10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93" t="s">
        <v>124</v>
      </c>
      <c r="G2" s="93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94" t="s">
        <v>13</v>
      </c>
      <c r="G3" s="9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95" t="s">
        <v>122</v>
      </c>
      <c r="G4" s="9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5.5" customHeight="1">
      <c r="A5" s="10" t="s">
        <v>0</v>
      </c>
      <c r="B5" s="10" t="s">
        <v>7</v>
      </c>
      <c r="C5" s="11" t="s">
        <v>1</v>
      </c>
      <c r="D5" s="12" t="s">
        <v>2</v>
      </c>
      <c r="E5" s="10" t="s">
        <v>3</v>
      </c>
      <c r="F5" s="13" t="s">
        <v>4</v>
      </c>
      <c r="G5" s="14" t="s">
        <v>12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97"/>
      <c r="X5" s="97"/>
    </row>
    <row r="6" spans="1:24" s="9" customFormat="1" ht="13.5" customHeight="1">
      <c r="A6" s="7">
        <v>1</v>
      </c>
      <c r="B6" s="7">
        <v>2</v>
      </c>
      <c r="C6" s="15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94"/>
      <c r="X6" s="94"/>
    </row>
    <row r="7" spans="1:84" s="23" customFormat="1" ht="12.75">
      <c r="A7" s="16" t="s">
        <v>8</v>
      </c>
      <c r="B7" s="17"/>
      <c r="C7" s="18" t="s">
        <v>9</v>
      </c>
      <c r="D7" s="19">
        <v>6195627</v>
      </c>
      <c r="E7" s="21">
        <f>E8+E10+E12</f>
        <v>0</v>
      </c>
      <c r="F7" s="21">
        <f>F8+F10+F12</f>
        <v>433500</v>
      </c>
      <c r="G7" s="21">
        <f aca="true" t="shared" si="0" ref="G7:G13">D7+E7-F7</f>
        <v>5762127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</row>
    <row r="8" spans="1:84" s="44" customFormat="1" ht="38.25">
      <c r="A8" s="24" t="s">
        <v>49</v>
      </c>
      <c r="B8" s="25"/>
      <c r="C8" s="26" t="s">
        <v>50</v>
      </c>
      <c r="D8" s="48">
        <v>6146000</v>
      </c>
      <c r="E8" s="21">
        <f>E9</f>
        <v>0</v>
      </c>
      <c r="F8" s="21">
        <f>SUM(F9:F9)</f>
        <v>409000</v>
      </c>
      <c r="G8" s="21">
        <f t="shared" si="0"/>
        <v>5737000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</row>
    <row r="9" spans="1:84" s="39" customFormat="1" ht="51">
      <c r="A9" s="30"/>
      <c r="B9" s="49" t="s">
        <v>54</v>
      </c>
      <c r="C9" s="50" t="s">
        <v>72</v>
      </c>
      <c r="D9" s="51">
        <v>6146000</v>
      </c>
      <c r="E9" s="33">
        <v>0</v>
      </c>
      <c r="F9" s="33">
        <v>409000</v>
      </c>
      <c r="G9" s="33">
        <f t="shared" si="0"/>
        <v>5737000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</row>
    <row r="10" spans="1:84" s="44" customFormat="1" ht="51">
      <c r="A10" s="24" t="s">
        <v>73</v>
      </c>
      <c r="B10" s="25"/>
      <c r="C10" s="26" t="s">
        <v>74</v>
      </c>
      <c r="D10" s="48">
        <v>18500</v>
      </c>
      <c r="E10" s="21">
        <f>E11</f>
        <v>0</v>
      </c>
      <c r="F10" s="21">
        <f>SUM(F11:F11)</f>
        <v>4500</v>
      </c>
      <c r="G10" s="21">
        <f t="shared" si="0"/>
        <v>14000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</row>
    <row r="11" spans="1:84" s="39" customFormat="1" ht="51">
      <c r="A11" s="30"/>
      <c r="B11" s="49" t="s">
        <v>54</v>
      </c>
      <c r="C11" s="50" t="s">
        <v>72</v>
      </c>
      <c r="D11" s="51">
        <v>18500</v>
      </c>
      <c r="E11" s="33">
        <v>0</v>
      </c>
      <c r="F11" s="33">
        <v>4500</v>
      </c>
      <c r="G11" s="33">
        <f t="shared" si="0"/>
        <v>14000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</row>
    <row r="12" spans="1:84" s="44" customFormat="1" ht="25.5">
      <c r="A12" s="24" t="s">
        <v>36</v>
      </c>
      <c r="B12" s="25"/>
      <c r="C12" s="26" t="s">
        <v>37</v>
      </c>
      <c r="D12" s="48">
        <v>127000</v>
      </c>
      <c r="E12" s="21">
        <f>E13</f>
        <v>0</v>
      </c>
      <c r="F12" s="21">
        <f>SUM(F13:F13)</f>
        <v>20000</v>
      </c>
      <c r="G12" s="21">
        <f t="shared" si="0"/>
        <v>107000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</row>
    <row r="13" spans="1:84" s="39" customFormat="1" ht="51">
      <c r="A13" s="30"/>
      <c r="B13" s="49" t="s">
        <v>54</v>
      </c>
      <c r="C13" s="50" t="s">
        <v>72</v>
      </c>
      <c r="D13" s="51">
        <v>127000</v>
      </c>
      <c r="E13" s="33">
        <v>0</v>
      </c>
      <c r="F13" s="33">
        <v>20000</v>
      </c>
      <c r="G13" s="33">
        <f t="shared" si="0"/>
        <v>107000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21" s="39" customFormat="1" ht="17.25" customHeight="1">
      <c r="A14" s="24"/>
      <c r="B14" s="25"/>
      <c r="C14" s="35" t="s">
        <v>53</v>
      </c>
      <c r="D14" s="36">
        <v>6442691</v>
      </c>
      <c r="E14" s="37">
        <f>E7</f>
        <v>0</v>
      </c>
      <c r="F14" s="37">
        <f>F7</f>
        <v>433500</v>
      </c>
      <c r="G14" s="21">
        <f>D14+E14-F14</f>
        <v>6009191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84" s="39" customFormat="1" ht="12.75">
      <c r="A15" s="40"/>
      <c r="B15" s="41"/>
      <c r="D15" s="42"/>
      <c r="E15" s="98" t="s">
        <v>16</v>
      </c>
      <c r="F15" s="98"/>
      <c r="G15" s="98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44"/>
      <c r="X15" s="44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</row>
    <row r="16" spans="3:7" ht="12.75">
      <c r="C16" s="46"/>
      <c r="D16" s="46"/>
      <c r="E16" s="96"/>
      <c r="F16" s="96"/>
      <c r="G16" s="96"/>
    </row>
    <row r="17" spans="3:7" ht="12.75">
      <c r="C17" s="46"/>
      <c r="D17" s="46"/>
      <c r="E17" s="96" t="s">
        <v>25</v>
      </c>
      <c r="F17" s="96"/>
      <c r="G17" s="96"/>
    </row>
    <row r="18" ht="12.75">
      <c r="C18" s="46"/>
    </row>
  </sheetData>
  <mergeCells count="9">
    <mergeCell ref="E17:G17"/>
    <mergeCell ref="W5:X5"/>
    <mergeCell ref="W6:X6"/>
    <mergeCell ref="E15:G15"/>
    <mergeCell ref="E16:G16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24"/>
  <sheetViews>
    <sheetView workbookViewId="0" topLeftCell="A1">
      <selection activeCell="E3" sqref="E3"/>
    </sheetView>
  </sheetViews>
  <sheetFormatPr defaultColWidth="9.00390625" defaultRowHeight="12.75"/>
  <cols>
    <col min="1" max="1" width="12.125" style="46" customWidth="1"/>
    <col min="2" max="2" width="6.75390625" style="46" customWidth="1"/>
    <col min="3" max="3" width="38.75390625" style="45" customWidth="1"/>
    <col min="4" max="4" width="14.25390625" style="45" bestFit="1" customWidth="1"/>
    <col min="5" max="5" width="15.375" style="45" customWidth="1"/>
    <col min="6" max="6" width="18.875" style="45" customWidth="1"/>
    <col min="7" max="7" width="23.00390625" style="45" customWidth="1"/>
    <col min="8" max="21" width="9.125" style="46" hidden="1" customWidth="1"/>
    <col min="22" max="16384" width="9.125" style="45" customWidth="1"/>
  </cols>
  <sheetData>
    <row r="1" spans="1:21" s="9" customFormat="1" ht="21.75" customHeight="1">
      <c r="A1" s="91" t="s">
        <v>56</v>
      </c>
      <c r="B1" s="92"/>
      <c r="C1" s="92"/>
      <c r="D1" s="92"/>
      <c r="E1" s="92"/>
      <c r="F1" s="92"/>
      <c r="G1" s="1" t="s">
        <v>10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93" t="s">
        <v>123</v>
      </c>
      <c r="G2" s="93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94" t="s">
        <v>13</v>
      </c>
      <c r="G3" s="9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5.75" customHeight="1">
      <c r="A4" s="5"/>
      <c r="B4" s="5"/>
      <c r="C4" s="2"/>
      <c r="D4" s="2"/>
      <c r="E4" s="2"/>
      <c r="F4" s="95" t="s">
        <v>122</v>
      </c>
      <c r="G4" s="9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5.5" customHeight="1">
      <c r="A5" s="10" t="s">
        <v>0</v>
      </c>
      <c r="B5" s="10" t="s">
        <v>7</v>
      </c>
      <c r="C5" s="11" t="s">
        <v>1</v>
      </c>
      <c r="D5" s="12" t="s">
        <v>2</v>
      </c>
      <c r="E5" s="10" t="s">
        <v>3</v>
      </c>
      <c r="F5" s="13" t="s">
        <v>4</v>
      </c>
      <c r="G5" s="14" t="s">
        <v>12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97"/>
      <c r="X5" s="97"/>
    </row>
    <row r="6" spans="1:24" s="9" customFormat="1" ht="13.5" customHeight="1">
      <c r="A6" s="7">
        <v>1</v>
      </c>
      <c r="B6" s="7">
        <v>2</v>
      </c>
      <c r="C6" s="15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94"/>
      <c r="X6" s="94"/>
    </row>
    <row r="7" spans="1:21" s="23" customFormat="1" ht="12.75">
      <c r="A7" s="16" t="s">
        <v>8</v>
      </c>
      <c r="B7" s="17"/>
      <c r="C7" s="18" t="s">
        <v>9</v>
      </c>
      <c r="D7" s="19">
        <v>6195627</v>
      </c>
      <c r="E7" s="20">
        <f>E18+E16+E8</f>
        <v>0</v>
      </c>
      <c r="F7" s="20">
        <f>F18+F16+F8</f>
        <v>433500</v>
      </c>
      <c r="G7" s="21">
        <f aca="true" t="shared" si="0" ref="G7:G19">D7+E7-F7</f>
        <v>5762127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29" customFormat="1" ht="38.25">
      <c r="A8" s="24" t="s">
        <v>49</v>
      </c>
      <c r="B8" s="25"/>
      <c r="C8" s="26" t="s">
        <v>106</v>
      </c>
      <c r="D8" s="27">
        <v>6146000</v>
      </c>
      <c r="E8" s="21">
        <f>SUM(E9:E15)</f>
        <v>0</v>
      </c>
      <c r="F8" s="21">
        <f>SUM(F9:F15)</f>
        <v>409000</v>
      </c>
      <c r="G8" s="21">
        <f t="shared" si="0"/>
        <v>5737000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s="29" customFormat="1" ht="12.75">
      <c r="A9" s="30"/>
      <c r="B9" s="30" t="s">
        <v>44</v>
      </c>
      <c r="C9" s="31" t="s">
        <v>45</v>
      </c>
      <c r="D9" s="32">
        <v>5967000</v>
      </c>
      <c r="E9" s="33">
        <v>0</v>
      </c>
      <c r="F9" s="33">
        <v>396730</v>
      </c>
      <c r="G9" s="33">
        <f t="shared" si="0"/>
        <v>5570270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s="29" customFormat="1" ht="12.75">
      <c r="A10" s="30"/>
      <c r="B10" s="30" t="s">
        <v>46</v>
      </c>
      <c r="C10" s="34" t="s">
        <v>47</v>
      </c>
      <c r="D10" s="32">
        <v>11700</v>
      </c>
      <c r="E10" s="33">
        <v>0</v>
      </c>
      <c r="F10" s="33">
        <v>4270</v>
      </c>
      <c r="G10" s="33">
        <f t="shared" si="0"/>
        <v>7430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s="29" customFormat="1" ht="12.75">
      <c r="A11" s="30"/>
      <c r="B11" s="30" t="s">
        <v>18</v>
      </c>
      <c r="C11" s="34" t="s">
        <v>17</v>
      </c>
      <c r="D11" s="32">
        <v>11100</v>
      </c>
      <c r="E11" s="33">
        <v>0</v>
      </c>
      <c r="F11" s="33">
        <v>4000</v>
      </c>
      <c r="G11" s="33">
        <f t="shared" si="0"/>
        <v>7100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s="29" customFormat="1" ht="12.75">
      <c r="A12" s="30"/>
      <c r="B12" s="30" t="s">
        <v>105</v>
      </c>
      <c r="C12" s="34" t="s">
        <v>48</v>
      </c>
      <c r="D12" s="32">
        <v>2000</v>
      </c>
      <c r="E12" s="33">
        <v>0</v>
      </c>
      <c r="F12" s="33">
        <v>1000</v>
      </c>
      <c r="G12" s="33">
        <f t="shared" si="0"/>
        <v>1000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9" customFormat="1" ht="25.5">
      <c r="A13" s="30"/>
      <c r="B13" s="30" t="s">
        <v>91</v>
      </c>
      <c r="C13" s="34" t="s">
        <v>95</v>
      </c>
      <c r="D13" s="32">
        <v>3000</v>
      </c>
      <c r="E13" s="33">
        <v>0</v>
      </c>
      <c r="F13" s="33">
        <v>1000</v>
      </c>
      <c r="G13" s="33">
        <f t="shared" si="0"/>
        <v>2000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s="29" customFormat="1" ht="38.25" customHeight="1">
      <c r="A14" s="30"/>
      <c r="B14" s="30" t="s">
        <v>96</v>
      </c>
      <c r="C14" s="34" t="s">
        <v>97</v>
      </c>
      <c r="D14" s="32">
        <v>2200</v>
      </c>
      <c r="E14" s="33">
        <v>0</v>
      </c>
      <c r="F14" s="33">
        <v>1000</v>
      </c>
      <c r="G14" s="33">
        <f t="shared" si="0"/>
        <v>1200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s="29" customFormat="1" ht="25.5">
      <c r="A15" s="30"/>
      <c r="B15" s="30" t="s">
        <v>92</v>
      </c>
      <c r="C15" s="34" t="s">
        <v>98</v>
      </c>
      <c r="D15" s="32">
        <v>3000</v>
      </c>
      <c r="E15" s="33">
        <v>0</v>
      </c>
      <c r="F15" s="33">
        <v>1000</v>
      </c>
      <c r="G15" s="33">
        <f t="shared" si="0"/>
        <v>2000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29" customFormat="1" ht="51">
      <c r="A16" s="24" t="s">
        <v>73</v>
      </c>
      <c r="B16" s="25"/>
      <c r="C16" s="26" t="s">
        <v>74</v>
      </c>
      <c r="D16" s="27">
        <v>18500</v>
      </c>
      <c r="E16" s="21">
        <f>E17</f>
        <v>0</v>
      </c>
      <c r="F16" s="21">
        <f>SUM(F17:F17)</f>
        <v>4500</v>
      </c>
      <c r="G16" s="21">
        <f>D16+E16-F16</f>
        <v>14000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s="29" customFormat="1" ht="12.75">
      <c r="A17" s="30"/>
      <c r="B17" s="30" t="s">
        <v>107</v>
      </c>
      <c r="C17" s="31" t="s">
        <v>108</v>
      </c>
      <c r="D17" s="32">
        <v>18500</v>
      </c>
      <c r="E17" s="33">
        <v>0</v>
      </c>
      <c r="F17" s="33">
        <v>4500</v>
      </c>
      <c r="G17" s="33">
        <f>D17+E17-F17</f>
        <v>14000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s="29" customFormat="1" ht="25.5">
      <c r="A18" s="24" t="s">
        <v>36</v>
      </c>
      <c r="B18" s="25"/>
      <c r="C18" s="26" t="s">
        <v>37</v>
      </c>
      <c r="D18" s="27">
        <v>127000</v>
      </c>
      <c r="E18" s="21">
        <f>E19</f>
        <v>0</v>
      </c>
      <c r="F18" s="21">
        <f>SUM(F19:F19)</f>
        <v>20000</v>
      </c>
      <c r="G18" s="21">
        <f t="shared" si="0"/>
        <v>107000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9" customFormat="1" ht="12.75">
      <c r="A19" s="30"/>
      <c r="B19" s="30" t="s">
        <v>44</v>
      </c>
      <c r="C19" s="31" t="s">
        <v>45</v>
      </c>
      <c r="D19" s="32">
        <v>127000</v>
      </c>
      <c r="E19" s="33">
        <v>0</v>
      </c>
      <c r="F19" s="33">
        <v>20000</v>
      </c>
      <c r="G19" s="33">
        <f t="shared" si="0"/>
        <v>107000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39" customFormat="1" ht="12.75">
      <c r="A20" s="24"/>
      <c r="B20" s="25"/>
      <c r="C20" s="35" t="s">
        <v>53</v>
      </c>
      <c r="D20" s="36">
        <v>6442691</v>
      </c>
      <c r="E20" s="37">
        <f>E7</f>
        <v>0</v>
      </c>
      <c r="F20" s="37">
        <f>F7</f>
        <v>433500</v>
      </c>
      <c r="G20" s="21">
        <f>D20+E20-F20</f>
        <v>6009191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84" s="39" customFormat="1" ht="12.75">
      <c r="A21" s="40"/>
      <c r="B21" s="41"/>
      <c r="D21" s="42"/>
      <c r="E21" s="98" t="s">
        <v>16</v>
      </c>
      <c r="F21" s="98"/>
      <c r="G21" s="9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44"/>
      <c r="X21" s="44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</row>
    <row r="22" spans="3:7" ht="12.75">
      <c r="C22" s="46"/>
      <c r="D22" s="46"/>
      <c r="E22" s="96"/>
      <c r="F22" s="96"/>
      <c r="G22" s="96"/>
    </row>
    <row r="23" spans="3:7" ht="12.75">
      <c r="C23" s="46"/>
      <c r="D23" s="46"/>
      <c r="E23" s="96" t="s">
        <v>25</v>
      </c>
      <c r="F23" s="96"/>
      <c r="G23" s="96"/>
    </row>
    <row r="24" ht="12.75">
      <c r="C24" s="46"/>
    </row>
  </sheetData>
  <mergeCells count="9">
    <mergeCell ref="E23:G23"/>
    <mergeCell ref="W5:X5"/>
    <mergeCell ref="W6:X6"/>
    <mergeCell ref="E21:G21"/>
    <mergeCell ref="E22:G22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59"/>
  <sheetViews>
    <sheetView tabSelected="1" workbookViewId="0" topLeftCell="A3">
      <selection activeCell="G73" sqref="G73"/>
    </sheetView>
  </sheetViews>
  <sheetFormatPr defaultColWidth="9.00390625" defaultRowHeight="12.75"/>
  <cols>
    <col min="1" max="1" width="12.125" style="46" customWidth="1"/>
    <col min="2" max="2" width="6.75390625" style="46" customWidth="1"/>
    <col min="3" max="3" width="43.875" style="45" customWidth="1"/>
    <col min="4" max="4" width="14.25390625" style="45" bestFit="1" customWidth="1"/>
    <col min="5" max="5" width="15.375" style="45" customWidth="1"/>
    <col min="6" max="6" width="18.875" style="45" customWidth="1"/>
    <col min="7" max="7" width="23.00390625" style="45" customWidth="1"/>
    <col min="8" max="21" width="9.125" style="46" hidden="1" customWidth="1"/>
    <col min="22" max="16384" width="9.125" style="45" customWidth="1"/>
  </cols>
  <sheetData>
    <row r="1" spans="1:21" s="9" customFormat="1" ht="21.75" customHeight="1">
      <c r="A1" s="91" t="s">
        <v>43</v>
      </c>
      <c r="B1" s="92"/>
      <c r="C1" s="92"/>
      <c r="D1" s="92"/>
      <c r="E1" s="92"/>
      <c r="F1" s="92"/>
      <c r="G1" s="1" t="s">
        <v>10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97" t="s">
        <v>11</v>
      </c>
      <c r="G2" s="9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94" t="s">
        <v>13</v>
      </c>
      <c r="G3" s="9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95" t="s">
        <v>121</v>
      </c>
      <c r="G4" s="9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8.5" customHeight="1">
      <c r="A5" s="10" t="s">
        <v>0</v>
      </c>
      <c r="B5" s="10" t="s">
        <v>7</v>
      </c>
      <c r="C5" s="10" t="s">
        <v>1</v>
      </c>
      <c r="D5" s="12" t="s">
        <v>2</v>
      </c>
      <c r="E5" s="10" t="s">
        <v>3</v>
      </c>
      <c r="F5" s="10" t="s">
        <v>4</v>
      </c>
      <c r="G5" s="14" t="s">
        <v>12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97"/>
      <c r="X5" s="97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94"/>
      <c r="X6" s="94"/>
    </row>
    <row r="7" spans="1:24" ht="12.75">
      <c r="A7" s="52" t="s">
        <v>29</v>
      </c>
      <c r="B7" s="52"/>
      <c r="C7" s="35" t="s">
        <v>31</v>
      </c>
      <c r="D7" s="36">
        <v>1292898</v>
      </c>
      <c r="E7" s="37">
        <f>E8</f>
        <v>70000</v>
      </c>
      <c r="F7" s="37">
        <f>F8</f>
        <v>0</v>
      </c>
      <c r="G7" s="37">
        <f>D7+E7-F7</f>
        <v>1362898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  <c r="W7" s="44"/>
      <c r="X7" s="44"/>
    </row>
    <row r="8" spans="1:24" ht="12.75">
      <c r="A8" s="52" t="s">
        <v>30</v>
      </c>
      <c r="B8" s="52"/>
      <c r="C8" s="35" t="s">
        <v>32</v>
      </c>
      <c r="D8" s="36">
        <v>1292898</v>
      </c>
      <c r="E8" s="37">
        <f>E9</f>
        <v>70000</v>
      </c>
      <c r="F8" s="37">
        <f>F9</f>
        <v>0</v>
      </c>
      <c r="G8" s="37">
        <f aca="true" t="shared" si="0" ref="G8:G16">D8+E8-F8</f>
        <v>1362898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</row>
    <row r="9" spans="1:24" ht="12.75">
      <c r="A9" s="24"/>
      <c r="B9" s="25" t="s">
        <v>79</v>
      </c>
      <c r="C9" s="34" t="s">
        <v>24</v>
      </c>
      <c r="D9" s="51">
        <v>0</v>
      </c>
      <c r="E9" s="33">
        <v>70000</v>
      </c>
      <c r="F9" s="33">
        <v>0</v>
      </c>
      <c r="G9" s="33">
        <f t="shared" si="0"/>
        <v>70000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</row>
    <row r="10" spans="1:84" s="39" customFormat="1" ht="12.75">
      <c r="A10" s="16" t="s">
        <v>33</v>
      </c>
      <c r="B10" s="17"/>
      <c r="C10" s="18" t="s">
        <v>34</v>
      </c>
      <c r="D10" s="36">
        <v>2758275</v>
      </c>
      <c r="E10" s="21">
        <f>SUM(E11:E11)</f>
        <v>43357</v>
      </c>
      <c r="F10" s="21">
        <f>SUM(F11:F11)</f>
        <v>0</v>
      </c>
      <c r="G10" s="21">
        <f t="shared" si="0"/>
        <v>2801632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</row>
    <row r="11" spans="1:84" s="39" customFormat="1" ht="12.75">
      <c r="A11" s="16">
        <v>75023</v>
      </c>
      <c r="B11" s="17"/>
      <c r="C11" s="18" t="s">
        <v>80</v>
      </c>
      <c r="D11" s="36">
        <v>2385375</v>
      </c>
      <c r="E11" s="21">
        <f>SUM(E12:E14)</f>
        <v>43357</v>
      </c>
      <c r="F11" s="21">
        <f>SUM(F12:F14)</f>
        <v>0</v>
      </c>
      <c r="G11" s="21">
        <f t="shared" si="0"/>
        <v>2428732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</row>
    <row r="12" spans="1:21" s="39" customFormat="1" ht="12.75">
      <c r="A12" s="24"/>
      <c r="B12" s="25" t="s">
        <v>51</v>
      </c>
      <c r="C12" s="34" t="s">
        <v>52</v>
      </c>
      <c r="D12" s="51">
        <v>1325755</v>
      </c>
      <c r="E12" s="33">
        <v>40200</v>
      </c>
      <c r="F12" s="33">
        <v>0</v>
      </c>
      <c r="G12" s="33">
        <f t="shared" si="0"/>
        <v>1365955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s="39" customFormat="1" ht="12.75">
      <c r="A13" s="24"/>
      <c r="B13" s="25" t="s">
        <v>81</v>
      </c>
      <c r="C13" s="34" t="s">
        <v>83</v>
      </c>
      <c r="D13" s="51">
        <v>232239</v>
      </c>
      <c r="E13" s="33">
        <v>2765</v>
      </c>
      <c r="F13" s="33">
        <v>0</v>
      </c>
      <c r="G13" s="33">
        <f t="shared" si="0"/>
        <v>235004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s="39" customFormat="1" ht="12.75">
      <c r="A14" s="24"/>
      <c r="B14" s="25" t="s">
        <v>82</v>
      </c>
      <c r="C14" s="34" t="s">
        <v>84</v>
      </c>
      <c r="D14" s="51">
        <v>33791</v>
      </c>
      <c r="E14" s="33">
        <v>392</v>
      </c>
      <c r="F14" s="33">
        <v>0</v>
      </c>
      <c r="G14" s="33">
        <f t="shared" si="0"/>
        <v>34183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s="39" customFormat="1" ht="12.75">
      <c r="A15" s="52" t="s">
        <v>85</v>
      </c>
      <c r="B15" s="52"/>
      <c r="C15" s="35" t="s">
        <v>86</v>
      </c>
      <c r="D15" s="36">
        <v>10052219</v>
      </c>
      <c r="E15" s="37">
        <f>E16</f>
        <v>74416</v>
      </c>
      <c r="F15" s="37">
        <f>F16</f>
        <v>39054</v>
      </c>
      <c r="G15" s="21">
        <f t="shared" si="0"/>
        <v>10087581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s="39" customFormat="1" ht="12.75">
      <c r="A16" s="52" t="s">
        <v>87</v>
      </c>
      <c r="B16" s="52"/>
      <c r="C16" s="35" t="s">
        <v>88</v>
      </c>
      <c r="D16" s="36">
        <v>5549012</v>
      </c>
      <c r="E16" s="37">
        <f>SUM(E17:E24)</f>
        <v>74416</v>
      </c>
      <c r="F16" s="37">
        <f>SUM(F17:F24)</f>
        <v>39054</v>
      </c>
      <c r="G16" s="21">
        <f t="shared" si="0"/>
        <v>5584374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s="39" customFormat="1" ht="12.75">
      <c r="A17" s="24"/>
      <c r="B17" s="25" t="s">
        <v>46</v>
      </c>
      <c r="C17" s="34" t="s">
        <v>47</v>
      </c>
      <c r="D17" s="51">
        <v>182545</v>
      </c>
      <c r="E17" s="33">
        <v>0</v>
      </c>
      <c r="F17" s="33">
        <v>14600</v>
      </c>
      <c r="G17" s="33">
        <f aca="true" t="shared" si="1" ref="G17:G25">D17+E17-F17</f>
        <v>167945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s="39" customFormat="1" ht="12.75">
      <c r="A18" s="24"/>
      <c r="B18" s="25" t="s">
        <v>89</v>
      </c>
      <c r="C18" s="34" t="s">
        <v>93</v>
      </c>
      <c r="D18" s="51">
        <v>461707</v>
      </c>
      <c r="E18" s="33">
        <v>0</v>
      </c>
      <c r="F18" s="33">
        <v>20838</v>
      </c>
      <c r="G18" s="33">
        <f t="shared" si="1"/>
        <v>440869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39" customFormat="1" ht="12.75">
      <c r="A19" s="24"/>
      <c r="B19" s="25" t="s">
        <v>18</v>
      </c>
      <c r="C19" s="34" t="s">
        <v>17</v>
      </c>
      <c r="D19" s="51">
        <v>31380</v>
      </c>
      <c r="E19" s="33">
        <v>0</v>
      </c>
      <c r="F19" s="33">
        <v>3616</v>
      </c>
      <c r="G19" s="33">
        <f t="shared" si="1"/>
        <v>27764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39" customFormat="1" ht="12.75">
      <c r="A20" s="30"/>
      <c r="B20" s="30" t="s">
        <v>90</v>
      </c>
      <c r="C20" s="34" t="s">
        <v>94</v>
      </c>
      <c r="D20" s="51">
        <v>11150</v>
      </c>
      <c r="E20" s="33">
        <v>366</v>
      </c>
      <c r="F20" s="33">
        <v>0</v>
      </c>
      <c r="G20" s="33">
        <f t="shared" si="1"/>
        <v>11516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39" customFormat="1" ht="25.5">
      <c r="A21" s="24"/>
      <c r="B21" s="25" t="s">
        <v>91</v>
      </c>
      <c r="C21" s="34" t="s">
        <v>119</v>
      </c>
      <c r="D21" s="51">
        <v>0</v>
      </c>
      <c r="E21" s="33">
        <v>3250</v>
      </c>
      <c r="F21" s="33">
        <v>0</v>
      </c>
      <c r="G21" s="33">
        <f t="shared" si="1"/>
        <v>3250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39" customFormat="1" ht="25.5">
      <c r="A22" s="24"/>
      <c r="B22" s="25" t="s">
        <v>96</v>
      </c>
      <c r="C22" s="34" t="s">
        <v>97</v>
      </c>
      <c r="D22" s="51">
        <v>0</v>
      </c>
      <c r="E22" s="33">
        <v>4500</v>
      </c>
      <c r="F22" s="33">
        <v>0</v>
      </c>
      <c r="G22" s="33">
        <f t="shared" si="1"/>
        <v>4500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39" customFormat="1" ht="25.5">
      <c r="A23" s="24"/>
      <c r="B23" s="25" t="s">
        <v>92</v>
      </c>
      <c r="C23" s="34" t="s">
        <v>98</v>
      </c>
      <c r="D23" s="51">
        <v>0</v>
      </c>
      <c r="E23" s="33">
        <v>7300</v>
      </c>
      <c r="F23" s="33">
        <v>0</v>
      </c>
      <c r="G23" s="33">
        <f t="shared" si="1"/>
        <v>7300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39" customFormat="1" ht="12.75">
      <c r="A24" s="24"/>
      <c r="B24" s="25" t="s">
        <v>19</v>
      </c>
      <c r="C24" s="34" t="s">
        <v>24</v>
      </c>
      <c r="D24" s="51">
        <v>335011</v>
      </c>
      <c r="E24" s="33">
        <v>59000</v>
      </c>
      <c r="F24" s="33">
        <v>0</v>
      </c>
      <c r="G24" s="33">
        <f t="shared" si="1"/>
        <v>394011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39" customFormat="1" ht="12.75">
      <c r="A25" s="52" t="s">
        <v>99</v>
      </c>
      <c r="B25" s="52"/>
      <c r="C25" s="35" t="s">
        <v>100</v>
      </c>
      <c r="D25" s="36">
        <v>1398599</v>
      </c>
      <c r="E25" s="37">
        <f>SUM(E26:E32)</f>
        <v>8260</v>
      </c>
      <c r="F25" s="37">
        <f>SUM(F26:F32)</f>
        <v>8260</v>
      </c>
      <c r="G25" s="21">
        <f t="shared" si="1"/>
        <v>1398599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39" customFormat="1" ht="12.75">
      <c r="A26" s="24"/>
      <c r="B26" s="25" t="s">
        <v>46</v>
      </c>
      <c r="C26" s="34" t="s">
        <v>47</v>
      </c>
      <c r="D26" s="51">
        <v>16900</v>
      </c>
      <c r="E26" s="33">
        <v>0</v>
      </c>
      <c r="F26" s="33">
        <v>1800</v>
      </c>
      <c r="G26" s="33">
        <f aca="true" t="shared" si="2" ref="G26:G33">D26+E26-F26</f>
        <v>15100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39" customFormat="1" ht="12.75">
      <c r="A27" s="24"/>
      <c r="B27" s="25" t="s">
        <v>89</v>
      </c>
      <c r="C27" s="34" t="s">
        <v>93</v>
      </c>
      <c r="D27" s="51">
        <v>46200</v>
      </c>
      <c r="E27" s="33">
        <v>0</v>
      </c>
      <c r="F27" s="33">
        <v>6000</v>
      </c>
      <c r="G27" s="33">
        <f t="shared" si="2"/>
        <v>40200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39" customFormat="1" ht="12.75">
      <c r="A28" s="24"/>
      <c r="B28" s="25" t="s">
        <v>18</v>
      </c>
      <c r="C28" s="34" t="s">
        <v>17</v>
      </c>
      <c r="D28" s="51">
        <v>5460</v>
      </c>
      <c r="E28" s="33">
        <v>0</v>
      </c>
      <c r="F28" s="33">
        <v>460</v>
      </c>
      <c r="G28" s="33">
        <f t="shared" si="2"/>
        <v>5000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39" customFormat="1" ht="25.5">
      <c r="A29" s="24"/>
      <c r="B29" s="25" t="s">
        <v>91</v>
      </c>
      <c r="C29" s="34" t="s">
        <v>119</v>
      </c>
      <c r="D29" s="51">
        <v>0</v>
      </c>
      <c r="E29" s="33">
        <v>460</v>
      </c>
      <c r="F29" s="33">
        <v>0</v>
      </c>
      <c r="G29" s="33">
        <f t="shared" si="2"/>
        <v>460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39" customFormat="1" ht="25.5">
      <c r="A30" s="24"/>
      <c r="B30" s="25" t="s">
        <v>96</v>
      </c>
      <c r="C30" s="34" t="s">
        <v>97</v>
      </c>
      <c r="D30" s="51">
        <v>0</v>
      </c>
      <c r="E30" s="33">
        <v>600</v>
      </c>
      <c r="F30" s="33">
        <v>0</v>
      </c>
      <c r="G30" s="33">
        <f t="shared" si="2"/>
        <v>600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39" customFormat="1" ht="25.5">
      <c r="A31" s="24"/>
      <c r="B31" s="25" t="s">
        <v>92</v>
      </c>
      <c r="C31" s="34" t="s">
        <v>98</v>
      </c>
      <c r="D31" s="51">
        <v>0</v>
      </c>
      <c r="E31" s="33">
        <v>1200</v>
      </c>
      <c r="F31" s="33">
        <v>0</v>
      </c>
      <c r="G31" s="33">
        <f t="shared" si="2"/>
        <v>1200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39" customFormat="1" ht="12.75">
      <c r="A32" s="24"/>
      <c r="B32" s="25" t="s">
        <v>19</v>
      </c>
      <c r="C32" s="34" t="s">
        <v>24</v>
      </c>
      <c r="D32" s="51">
        <v>0</v>
      </c>
      <c r="E32" s="33">
        <v>6000</v>
      </c>
      <c r="F32" s="33">
        <v>0</v>
      </c>
      <c r="G32" s="33">
        <f t="shared" si="2"/>
        <v>6000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 s="39" customFormat="1" ht="12.75">
      <c r="A33" s="52" t="s">
        <v>101</v>
      </c>
      <c r="B33" s="52"/>
      <c r="C33" s="35" t="s">
        <v>102</v>
      </c>
      <c r="D33" s="36">
        <v>260600</v>
      </c>
      <c r="E33" s="37">
        <f>SUM(E34:E38)</f>
        <v>5660</v>
      </c>
      <c r="F33" s="37">
        <f>SUM(F34:F38)</f>
        <v>5660</v>
      </c>
      <c r="G33" s="21">
        <f t="shared" si="2"/>
        <v>260600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s="39" customFormat="1" ht="12.75">
      <c r="A34" s="24"/>
      <c r="B34" s="25" t="s">
        <v>46</v>
      </c>
      <c r="C34" s="34" t="s">
        <v>47</v>
      </c>
      <c r="D34" s="51">
        <v>8000</v>
      </c>
      <c r="E34" s="33">
        <v>0</v>
      </c>
      <c r="F34" s="33">
        <v>3300</v>
      </c>
      <c r="G34" s="33">
        <f aca="true" t="shared" si="3" ref="G34:G39">D34+E34-F34</f>
        <v>4700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s="39" customFormat="1" ht="12.75">
      <c r="A35" s="24"/>
      <c r="B35" s="25" t="s">
        <v>18</v>
      </c>
      <c r="C35" s="34" t="s">
        <v>17</v>
      </c>
      <c r="D35" s="51">
        <v>11460</v>
      </c>
      <c r="E35" s="33">
        <v>0</v>
      </c>
      <c r="F35" s="33">
        <v>2360</v>
      </c>
      <c r="G35" s="33">
        <f t="shared" si="3"/>
        <v>9100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s="39" customFormat="1" ht="25.5">
      <c r="A36" s="24"/>
      <c r="B36" s="25" t="s">
        <v>91</v>
      </c>
      <c r="C36" s="34" t="s">
        <v>119</v>
      </c>
      <c r="D36" s="51">
        <v>0</v>
      </c>
      <c r="E36" s="33">
        <v>160</v>
      </c>
      <c r="F36" s="33">
        <v>0</v>
      </c>
      <c r="G36" s="33">
        <f t="shared" si="3"/>
        <v>160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s="39" customFormat="1" ht="25.5">
      <c r="A37" s="24"/>
      <c r="B37" s="25" t="s">
        <v>96</v>
      </c>
      <c r="C37" s="34" t="s">
        <v>97</v>
      </c>
      <c r="D37" s="51">
        <v>0</v>
      </c>
      <c r="E37" s="33">
        <v>2000</v>
      </c>
      <c r="F37" s="33">
        <v>0</v>
      </c>
      <c r="G37" s="33">
        <f t="shared" si="3"/>
        <v>2000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s="39" customFormat="1" ht="25.5">
      <c r="A38" s="24"/>
      <c r="B38" s="25" t="s">
        <v>92</v>
      </c>
      <c r="C38" s="34" t="s">
        <v>98</v>
      </c>
      <c r="D38" s="51">
        <v>0</v>
      </c>
      <c r="E38" s="33">
        <v>3500</v>
      </c>
      <c r="F38" s="33">
        <v>0</v>
      </c>
      <c r="G38" s="33">
        <f t="shared" si="3"/>
        <v>3500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s="39" customFormat="1" ht="12.75">
      <c r="A39" s="52" t="s">
        <v>103</v>
      </c>
      <c r="B39" s="52"/>
      <c r="C39" s="35" t="s">
        <v>104</v>
      </c>
      <c r="D39" s="36">
        <v>49105</v>
      </c>
      <c r="E39" s="37">
        <f>SUM(E40:E41)</f>
        <v>500</v>
      </c>
      <c r="F39" s="37">
        <f>SUM(F40:F41)</f>
        <v>500</v>
      </c>
      <c r="G39" s="21">
        <f t="shared" si="3"/>
        <v>49105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s="39" customFormat="1" ht="12.75">
      <c r="A40" s="24"/>
      <c r="B40" s="25" t="s">
        <v>18</v>
      </c>
      <c r="C40" s="34" t="s">
        <v>17</v>
      </c>
      <c r="D40" s="51">
        <v>34373</v>
      </c>
      <c r="E40" s="33">
        <v>0</v>
      </c>
      <c r="F40" s="33">
        <v>500</v>
      </c>
      <c r="G40" s="33">
        <f>D40+E40-F40</f>
        <v>33873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1" s="39" customFormat="1" ht="12.75">
      <c r="A41" s="24"/>
      <c r="B41" s="25" t="s">
        <v>105</v>
      </c>
      <c r="C41" s="34" t="s">
        <v>48</v>
      </c>
      <c r="D41" s="51">
        <v>0</v>
      </c>
      <c r="E41" s="33">
        <v>500</v>
      </c>
      <c r="F41" s="33">
        <v>0</v>
      </c>
      <c r="G41" s="33">
        <f>D41+E41-F41</f>
        <v>500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s="23" customFormat="1" ht="12.75">
      <c r="A42" s="16" t="s">
        <v>8</v>
      </c>
      <c r="B42" s="17"/>
      <c r="C42" s="18" t="s">
        <v>9</v>
      </c>
      <c r="D42" s="19">
        <v>9827700</v>
      </c>
      <c r="E42" s="20">
        <f>E53+E51+E43</f>
        <v>0</v>
      </c>
      <c r="F42" s="20">
        <f>F53+F51+F43</f>
        <v>433500</v>
      </c>
      <c r="G42" s="21">
        <f>D42+E42-F42</f>
        <v>9394200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9" customFormat="1" ht="38.25">
      <c r="A43" s="24" t="s">
        <v>49</v>
      </c>
      <c r="B43" s="25"/>
      <c r="C43" s="26" t="s">
        <v>106</v>
      </c>
      <c r="D43" s="27">
        <v>6146000</v>
      </c>
      <c r="E43" s="21">
        <f>SUM(E44:E50)</f>
        <v>0</v>
      </c>
      <c r="F43" s="21">
        <f>SUM(F44:F50)</f>
        <v>409000</v>
      </c>
      <c r="G43" s="21">
        <f aca="true" t="shared" si="4" ref="G43:G50">D43+E43-F43</f>
        <v>5737000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s="29" customFormat="1" ht="12.75">
      <c r="A44" s="30"/>
      <c r="B44" s="30" t="s">
        <v>44</v>
      </c>
      <c r="C44" s="31" t="s">
        <v>45</v>
      </c>
      <c r="D44" s="32">
        <v>5967000</v>
      </c>
      <c r="E44" s="33">
        <v>0</v>
      </c>
      <c r="F44" s="33">
        <v>396730</v>
      </c>
      <c r="G44" s="33">
        <f t="shared" si="4"/>
        <v>5570270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s="29" customFormat="1" ht="12.75">
      <c r="A45" s="30"/>
      <c r="B45" s="30" t="s">
        <v>46</v>
      </c>
      <c r="C45" s="34" t="s">
        <v>47</v>
      </c>
      <c r="D45" s="32">
        <v>11700</v>
      </c>
      <c r="E45" s="33">
        <v>0</v>
      </c>
      <c r="F45" s="33">
        <v>4270</v>
      </c>
      <c r="G45" s="33">
        <f t="shared" si="4"/>
        <v>7430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29" customFormat="1" ht="12.75">
      <c r="A46" s="30"/>
      <c r="B46" s="30" t="s">
        <v>18</v>
      </c>
      <c r="C46" s="34" t="s">
        <v>17</v>
      </c>
      <c r="D46" s="32">
        <v>11100</v>
      </c>
      <c r="E46" s="33">
        <v>0</v>
      </c>
      <c r="F46" s="33">
        <v>4000</v>
      </c>
      <c r="G46" s="33">
        <f t="shared" si="4"/>
        <v>7100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s="29" customFormat="1" ht="12.75">
      <c r="A47" s="30"/>
      <c r="B47" s="30" t="s">
        <v>105</v>
      </c>
      <c r="C47" s="34" t="s">
        <v>48</v>
      </c>
      <c r="D47" s="32">
        <v>2000</v>
      </c>
      <c r="E47" s="33">
        <v>0</v>
      </c>
      <c r="F47" s="33">
        <v>1000</v>
      </c>
      <c r="G47" s="33">
        <f t="shared" si="4"/>
        <v>1000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s="29" customFormat="1" ht="25.5">
      <c r="A48" s="30"/>
      <c r="B48" s="30" t="s">
        <v>91</v>
      </c>
      <c r="C48" s="34" t="s">
        <v>119</v>
      </c>
      <c r="D48" s="32">
        <v>3000</v>
      </c>
      <c r="E48" s="33">
        <v>0</v>
      </c>
      <c r="F48" s="33">
        <v>1000</v>
      </c>
      <c r="G48" s="33">
        <f t="shared" si="4"/>
        <v>2000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s="29" customFormat="1" ht="25.5">
      <c r="A49" s="30"/>
      <c r="B49" s="30" t="s">
        <v>96</v>
      </c>
      <c r="C49" s="34" t="s">
        <v>97</v>
      </c>
      <c r="D49" s="32">
        <v>2200</v>
      </c>
      <c r="E49" s="33">
        <v>0</v>
      </c>
      <c r="F49" s="33">
        <v>1000</v>
      </c>
      <c r="G49" s="33">
        <f t="shared" si="4"/>
        <v>1200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s="29" customFormat="1" ht="25.5">
      <c r="A50" s="30"/>
      <c r="B50" s="30" t="s">
        <v>92</v>
      </c>
      <c r="C50" s="34" t="s">
        <v>98</v>
      </c>
      <c r="D50" s="32">
        <v>3000</v>
      </c>
      <c r="E50" s="33">
        <v>0</v>
      </c>
      <c r="F50" s="33">
        <v>1000</v>
      </c>
      <c r="G50" s="33">
        <f t="shared" si="4"/>
        <v>2000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s="29" customFormat="1" ht="38.25">
      <c r="A51" s="24" t="s">
        <v>73</v>
      </c>
      <c r="B51" s="25"/>
      <c r="C51" s="26" t="s">
        <v>74</v>
      </c>
      <c r="D51" s="27">
        <v>18500</v>
      </c>
      <c r="E51" s="21">
        <f>E52</f>
        <v>0</v>
      </c>
      <c r="F51" s="21">
        <f>SUM(F52:F52)</f>
        <v>4500</v>
      </c>
      <c r="G51" s="21">
        <f aca="true" t="shared" si="5" ref="G51:G59">D51+E51-F51</f>
        <v>14000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 s="29" customFormat="1" ht="12.75">
      <c r="A52" s="30"/>
      <c r="B52" s="30" t="s">
        <v>107</v>
      </c>
      <c r="C52" s="31" t="s">
        <v>108</v>
      </c>
      <c r="D52" s="32">
        <v>18500</v>
      </c>
      <c r="E52" s="33">
        <v>0</v>
      </c>
      <c r="F52" s="33">
        <v>4500</v>
      </c>
      <c r="G52" s="33">
        <f t="shared" si="5"/>
        <v>14000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s="29" customFormat="1" ht="25.5">
      <c r="A53" s="24" t="s">
        <v>36</v>
      </c>
      <c r="B53" s="25"/>
      <c r="C53" s="26" t="s">
        <v>37</v>
      </c>
      <c r="D53" s="27">
        <v>741800</v>
      </c>
      <c r="E53" s="21">
        <f>E54</f>
        <v>0</v>
      </c>
      <c r="F53" s="21">
        <f>SUM(F54:F54)</f>
        <v>20000</v>
      </c>
      <c r="G53" s="21">
        <f t="shared" si="5"/>
        <v>721800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s="29" customFormat="1" ht="12.75">
      <c r="A54" s="30"/>
      <c r="B54" s="30" t="s">
        <v>44</v>
      </c>
      <c r="C54" s="31" t="s">
        <v>45</v>
      </c>
      <c r="D54" s="32">
        <v>741800</v>
      </c>
      <c r="E54" s="33">
        <v>0</v>
      </c>
      <c r="F54" s="33">
        <v>20000</v>
      </c>
      <c r="G54" s="33">
        <f t="shared" si="5"/>
        <v>721800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84" s="39" customFormat="1" ht="12.75">
      <c r="A55" s="16" t="s">
        <v>109</v>
      </c>
      <c r="B55" s="17"/>
      <c r="C55" s="18" t="s">
        <v>110</v>
      </c>
      <c r="D55" s="36">
        <v>231674</v>
      </c>
      <c r="E55" s="21">
        <f>E56+E60</f>
        <v>1900</v>
      </c>
      <c r="F55" s="21">
        <f>F56+F60</f>
        <v>1900</v>
      </c>
      <c r="G55" s="21">
        <f t="shared" si="5"/>
        <v>231674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</row>
    <row r="56" spans="1:84" s="39" customFormat="1" ht="12.75">
      <c r="A56" s="16">
        <v>85407</v>
      </c>
      <c r="B56" s="17"/>
      <c r="C56" s="18" t="s">
        <v>111</v>
      </c>
      <c r="D56" s="36">
        <v>88317</v>
      </c>
      <c r="E56" s="21">
        <f>SUM(E57:E59)</f>
        <v>500</v>
      </c>
      <c r="F56" s="21">
        <f>SUM(F57:F59)</f>
        <v>500</v>
      </c>
      <c r="G56" s="21">
        <f t="shared" si="5"/>
        <v>88317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</row>
    <row r="57" spans="1:21" s="39" customFormat="1" ht="12.75">
      <c r="A57" s="24"/>
      <c r="B57" s="25" t="s">
        <v>46</v>
      </c>
      <c r="C57" s="34" t="s">
        <v>47</v>
      </c>
      <c r="D57" s="51">
        <v>6000</v>
      </c>
      <c r="E57" s="33">
        <v>0</v>
      </c>
      <c r="F57" s="33">
        <v>500</v>
      </c>
      <c r="G57" s="33">
        <f t="shared" si="5"/>
        <v>5500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s="39" customFormat="1" ht="25.5">
      <c r="A58" s="24"/>
      <c r="B58" s="25" t="s">
        <v>96</v>
      </c>
      <c r="C58" s="34" t="s">
        <v>97</v>
      </c>
      <c r="D58" s="51">
        <v>0</v>
      </c>
      <c r="E58" s="33">
        <v>200</v>
      </c>
      <c r="F58" s="33">
        <v>0</v>
      </c>
      <c r="G58" s="33">
        <f t="shared" si="5"/>
        <v>200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s="39" customFormat="1" ht="25.5">
      <c r="A59" s="24"/>
      <c r="B59" s="25" t="s">
        <v>92</v>
      </c>
      <c r="C59" s="34" t="s">
        <v>98</v>
      </c>
      <c r="D59" s="51">
        <v>0</v>
      </c>
      <c r="E59" s="33">
        <v>300</v>
      </c>
      <c r="F59" s="33">
        <v>0</v>
      </c>
      <c r="G59" s="33">
        <f t="shared" si="5"/>
        <v>300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84" s="39" customFormat="1" ht="12.75">
      <c r="A60" s="16">
        <v>85415</v>
      </c>
      <c r="B60" s="17"/>
      <c r="C60" s="18" t="s">
        <v>112</v>
      </c>
      <c r="D60" s="36">
        <v>1400</v>
      </c>
      <c r="E60" s="21">
        <f>SUM(E61:E63)</f>
        <v>1400</v>
      </c>
      <c r="F60" s="21">
        <f>SUM(F61:F63)</f>
        <v>1400</v>
      </c>
      <c r="G60" s="21">
        <f aca="true" t="shared" si="6" ref="G60:G69">D60+E60-F60</f>
        <v>1400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</row>
    <row r="61" spans="1:21" s="39" customFormat="1" ht="12.75">
      <c r="A61" s="24"/>
      <c r="B61" s="25" t="s">
        <v>46</v>
      </c>
      <c r="C61" s="34" t="s">
        <v>47</v>
      </c>
      <c r="D61" s="51">
        <v>1400</v>
      </c>
      <c r="E61" s="33">
        <v>0</v>
      </c>
      <c r="F61" s="33">
        <v>1400</v>
      </c>
      <c r="G61" s="33">
        <f t="shared" si="6"/>
        <v>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s="39" customFormat="1" ht="25.5">
      <c r="A62" s="24"/>
      <c r="B62" s="25" t="s">
        <v>96</v>
      </c>
      <c r="C62" s="34" t="s">
        <v>97</v>
      </c>
      <c r="D62" s="51">
        <v>0</v>
      </c>
      <c r="E62" s="33">
        <v>1035</v>
      </c>
      <c r="F62" s="33">
        <v>0</v>
      </c>
      <c r="G62" s="33">
        <f t="shared" si="6"/>
        <v>1035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s="39" customFormat="1" ht="25.5">
      <c r="A63" s="24"/>
      <c r="B63" s="25" t="s">
        <v>92</v>
      </c>
      <c r="C63" s="34" t="s">
        <v>98</v>
      </c>
      <c r="D63" s="51">
        <v>0</v>
      </c>
      <c r="E63" s="33">
        <v>365</v>
      </c>
      <c r="F63" s="33">
        <v>0</v>
      </c>
      <c r="G63" s="33">
        <f t="shared" si="6"/>
        <v>365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84" s="39" customFormat="1" ht="25.5">
      <c r="A64" s="16" t="s">
        <v>78</v>
      </c>
      <c r="B64" s="17"/>
      <c r="C64" s="18" t="s">
        <v>114</v>
      </c>
      <c r="D64" s="36">
        <v>1995324</v>
      </c>
      <c r="E64" s="21">
        <f>E65</f>
        <v>35242.87</v>
      </c>
      <c r="F64" s="21">
        <f>F65</f>
        <v>0</v>
      </c>
      <c r="G64" s="21">
        <f>D64+E64-F64</f>
        <v>2030566.87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</row>
    <row r="65" spans="1:84" s="39" customFormat="1" ht="12.75">
      <c r="A65" s="16">
        <v>90001</v>
      </c>
      <c r="B65" s="17"/>
      <c r="C65" s="18" t="s">
        <v>77</v>
      </c>
      <c r="D65" s="36">
        <v>800454</v>
      </c>
      <c r="E65" s="21">
        <f>E66</f>
        <v>35242.87</v>
      </c>
      <c r="F65" s="21">
        <f>F66</f>
        <v>0</v>
      </c>
      <c r="G65" s="21">
        <f>D65+E65-F65</f>
        <v>835696.87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</row>
    <row r="66" spans="1:21" s="39" customFormat="1" ht="12.75">
      <c r="A66" s="24"/>
      <c r="B66" s="25" t="s">
        <v>19</v>
      </c>
      <c r="C66" s="34" t="s">
        <v>24</v>
      </c>
      <c r="D66" s="51">
        <v>779896</v>
      </c>
      <c r="E66" s="33">
        <f>57915.87-22673</f>
        <v>35242.87</v>
      </c>
      <c r="F66" s="33">
        <v>0</v>
      </c>
      <c r="G66" s="33">
        <f>D66+E66-F66</f>
        <v>815138.87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84" s="39" customFormat="1" ht="30.75" customHeight="1">
      <c r="A67" s="16" t="s">
        <v>113</v>
      </c>
      <c r="B67" s="17"/>
      <c r="C67" s="18" t="s">
        <v>115</v>
      </c>
      <c r="D67" s="36">
        <v>873446</v>
      </c>
      <c r="E67" s="21">
        <f>E68</f>
        <v>8600</v>
      </c>
      <c r="F67" s="21">
        <f>F68</f>
        <v>0</v>
      </c>
      <c r="G67" s="21">
        <f t="shared" si="6"/>
        <v>882046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</row>
    <row r="68" spans="1:84" s="39" customFormat="1" ht="12.75">
      <c r="A68" s="16">
        <v>92109</v>
      </c>
      <c r="B68" s="17"/>
      <c r="C68" s="18" t="s">
        <v>116</v>
      </c>
      <c r="D68" s="36">
        <v>559717</v>
      </c>
      <c r="E68" s="21">
        <f>E69</f>
        <v>8600</v>
      </c>
      <c r="F68" s="21">
        <f>F69</f>
        <v>0</v>
      </c>
      <c r="G68" s="21">
        <f t="shared" si="6"/>
        <v>568317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</row>
    <row r="69" spans="1:21" s="39" customFormat="1" ht="25.5">
      <c r="A69" s="24"/>
      <c r="B69" s="25" t="s">
        <v>117</v>
      </c>
      <c r="C69" s="34" t="s">
        <v>118</v>
      </c>
      <c r="D69" s="51">
        <v>559717</v>
      </c>
      <c r="E69" s="33">
        <v>8600</v>
      </c>
      <c r="F69" s="33">
        <v>0</v>
      </c>
      <c r="G69" s="33">
        <f t="shared" si="6"/>
        <v>568317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84" s="39" customFormat="1" ht="12.75">
      <c r="A70" s="16" t="s">
        <v>38</v>
      </c>
      <c r="B70" s="17"/>
      <c r="C70" s="18" t="s">
        <v>39</v>
      </c>
      <c r="D70" s="36">
        <v>952493</v>
      </c>
      <c r="E70" s="21">
        <f>E71</f>
        <v>38768</v>
      </c>
      <c r="F70" s="21">
        <f>F71</f>
        <v>0</v>
      </c>
      <c r="G70" s="21">
        <f>D70+E70-F70</f>
        <v>991261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</row>
    <row r="71" spans="1:84" s="39" customFormat="1" ht="12.75">
      <c r="A71" s="16">
        <v>92601</v>
      </c>
      <c r="B71" s="17"/>
      <c r="C71" s="18" t="s">
        <v>40</v>
      </c>
      <c r="D71" s="36">
        <v>755308</v>
      </c>
      <c r="E71" s="21">
        <f>E72</f>
        <v>38768</v>
      </c>
      <c r="F71" s="21">
        <f>F72</f>
        <v>0</v>
      </c>
      <c r="G71" s="21">
        <f>D71+E71-F71</f>
        <v>794076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</row>
    <row r="72" spans="1:21" s="39" customFormat="1" ht="51">
      <c r="A72" s="24"/>
      <c r="B72" s="25" t="s">
        <v>41</v>
      </c>
      <c r="C72" s="34" t="s">
        <v>42</v>
      </c>
      <c r="D72" s="51">
        <v>61232</v>
      </c>
      <c r="E72" s="33">
        <v>38768</v>
      </c>
      <c r="F72" s="33">
        <v>0</v>
      </c>
      <c r="G72" s="33">
        <f>D72+E72-F72</f>
        <v>100000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1:7" ht="24" customHeight="1">
      <c r="A73" s="53"/>
      <c r="B73" s="54"/>
      <c r="C73" s="53" t="s">
        <v>6</v>
      </c>
      <c r="D73" s="21">
        <v>30534628</v>
      </c>
      <c r="E73" s="21">
        <f>E7+E10+E15+E42+E70+E67+E64+E55</f>
        <v>272283.87</v>
      </c>
      <c r="F73" s="21">
        <f>F7+F10+F15+F42+F70+F67+F64+F55</f>
        <v>474454</v>
      </c>
      <c r="G73" s="21">
        <f>D73+E73-F73</f>
        <v>30332457.87</v>
      </c>
    </row>
    <row r="74" spans="1:84" s="39" customFormat="1" ht="20.25" customHeight="1">
      <c r="A74" s="40"/>
      <c r="B74" s="41"/>
      <c r="D74" s="42"/>
      <c r="E74" s="46"/>
      <c r="F74" s="47" t="s">
        <v>16</v>
      </c>
      <c r="G74" s="47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4"/>
      <c r="W74" s="44"/>
      <c r="X74" s="44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</row>
    <row r="75" spans="1:84" s="39" customFormat="1" ht="12.75">
      <c r="A75" s="40"/>
      <c r="B75" s="41"/>
      <c r="C75" s="55"/>
      <c r="D75" s="42"/>
      <c r="E75" s="56"/>
      <c r="F75" s="47"/>
      <c r="G75" s="47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  <c r="W75" s="44"/>
      <c r="X75" s="44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</row>
    <row r="76" spans="1:84" s="39" customFormat="1" ht="12.75">
      <c r="A76" s="40"/>
      <c r="B76" s="41"/>
      <c r="C76" s="55"/>
      <c r="D76" s="42"/>
      <c r="E76" s="45"/>
      <c r="F76" s="47" t="s">
        <v>25</v>
      </c>
      <c r="G76" s="47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  <c r="W76" s="44"/>
      <c r="X76" s="44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</row>
    <row r="77" spans="3:7" ht="12.75">
      <c r="C77" s="46"/>
      <c r="D77" s="46"/>
      <c r="E77" s="46"/>
      <c r="F77" s="46"/>
      <c r="G77" s="46"/>
    </row>
    <row r="78" spans="3:7" ht="12.75">
      <c r="C78" s="46"/>
      <c r="D78" s="46"/>
      <c r="E78" s="46"/>
      <c r="F78" s="46"/>
      <c r="G78" s="46"/>
    </row>
    <row r="79" spans="3:7" ht="12.75">
      <c r="C79" s="46"/>
      <c r="D79" s="46"/>
      <c r="E79" s="46"/>
      <c r="F79" s="46"/>
      <c r="G79" s="46"/>
    </row>
    <row r="80" spans="3:7" ht="12.75">
      <c r="C80" s="46"/>
      <c r="D80" s="46"/>
      <c r="E80" s="46"/>
      <c r="F80" s="46"/>
      <c r="G80" s="46"/>
    </row>
    <row r="81" spans="3:7" ht="12.75">
      <c r="C81" s="46"/>
      <c r="D81" s="46"/>
      <c r="E81" s="57"/>
      <c r="F81" s="57"/>
      <c r="G81" s="46"/>
    </row>
    <row r="82" spans="3:7" ht="12.75">
      <c r="C82" s="46"/>
      <c r="D82" s="46"/>
      <c r="E82" s="46"/>
      <c r="F82" s="46"/>
      <c r="G82" s="46"/>
    </row>
    <row r="83" spans="3:7" ht="12.75">
      <c r="C83" s="46"/>
      <c r="D83" s="46"/>
      <c r="E83" s="46"/>
      <c r="F83" s="46"/>
      <c r="G83" s="46"/>
    </row>
    <row r="84" spans="3:7" ht="12.75">
      <c r="C84" s="46"/>
      <c r="D84" s="46"/>
      <c r="E84" s="46"/>
      <c r="F84" s="46"/>
      <c r="G84" s="46"/>
    </row>
    <row r="85" spans="3:7" ht="12.75">
      <c r="C85" s="46"/>
      <c r="D85" s="46"/>
      <c r="E85" s="46"/>
      <c r="F85" s="46"/>
      <c r="G85" s="46"/>
    </row>
    <row r="86" spans="3:7" ht="12.75">
      <c r="C86" s="46"/>
      <c r="D86" s="46"/>
      <c r="E86" s="46"/>
      <c r="F86" s="46"/>
      <c r="G86" s="46"/>
    </row>
    <row r="87" spans="3:7" ht="12.75">
      <c r="C87" s="46"/>
      <c r="D87" s="46"/>
      <c r="E87" s="46"/>
      <c r="F87" s="46"/>
      <c r="G87" s="46"/>
    </row>
    <row r="88" spans="3:7" ht="12.75">
      <c r="C88" s="46"/>
      <c r="D88" s="46"/>
      <c r="E88" s="46"/>
      <c r="F88" s="46"/>
      <c r="G88" s="46"/>
    </row>
    <row r="89" spans="3:7" ht="12.75">
      <c r="C89" s="46"/>
      <c r="D89" s="46"/>
      <c r="E89" s="46"/>
      <c r="F89" s="46"/>
      <c r="G89" s="46"/>
    </row>
    <row r="90" spans="3:7" ht="12.75">
      <c r="C90" s="46"/>
      <c r="D90" s="46"/>
      <c r="E90" s="46"/>
      <c r="F90" s="46"/>
      <c r="G90" s="46"/>
    </row>
    <row r="91" spans="3:7" ht="12.75">
      <c r="C91" s="46"/>
      <c r="D91" s="46"/>
      <c r="E91" s="46"/>
      <c r="F91" s="46"/>
      <c r="G91" s="46"/>
    </row>
    <row r="92" spans="3:7" ht="12.75">
      <c r="C92" s="46"/>
      <c r="D92" s="46"/>
      <c r="E92" s="46"/>
      <c r="F92" s="46"/>
      <c r="G92" s="46"/>
    </row>
    <row r="93" spans="3:7" ht="12.75">
      <c r="C93" s="46"/>
      <c r="D93" s="46"/>
      <c r="E93" s="46"/>
      <c r="F93" s="46"/>
      <c r="G93" s="46"/>
    </row>
    <row r="94" spans="3:7" ht="12.75">
      <c r="C94" s="46"/>
      <c r="D94" s="46"/>
      <c r="E94" s="46"/>
      <c r="F94" s="46"/>
      <c r="G94" s="46"/>
    </row>
    <row r="95" spans="3:7" ht="12.75">
      <c r="C95" s="46"/>
      <c r="D95" s="46"/>
      <c r="E95" s="46"/>
      <c r="F95" s="46"/>
      <c r="G95" s="46"/>
    </row>
    <row r="96" spans="3:7" ht="12.75">
      <c r="C96" s="46"/>
      <c r="D96" s="46"/>
      <c r="E96" s="46"/>
      <c r="F96" s="46"/>
      <c r="G96" s="46"/>
    </row>
    <row r="97" spans="22:84" s="46" customFormat="1" ht="12.75"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</row>
    <row r="98" spans="22:84" s="46" customFormat="1" ht="12.75"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</row>
    <row r="99" spans="22:84" s="46" customFormat="1" ht="12.75"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</row>
    <row r="100" spans="22:84" s="46" customFormat="1" ht="12.75"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</row>
    <row r="101" spans="22:84" s="46" customFormat="1" ht="12.75"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</row>
    <row r="102" spans="22:84" s="46" customFormat="1" ht="12.75"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</row>
    <row r="103" spans="22:84" s="46" customFormat="1" ht="12.75"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</row>
    <row r="104" spans="22:84" s="46" customFormat="1" ht="12.75"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</row>
    <row r="105" spans="22:84" s="46" customFormat="1" ht="12.75"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</row>
    <row r="106" spans="22:84" s="46" customFormat="1" ht="12.75"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</row>
    <row r="107" spans="22:84" s="46" customFormat="1" ht="12.75"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</row>
    <row r="108" spans="22:84" s="46" customFormat="1" ht="12.75"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</row>
    <row r="109" spans="22:84" s="46" customFormat="1" ht="12.75"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</row>
    <row r="110" spans="22:84" s="46" customFormat="1" ht="12.75"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</row>
    <row r="111" spans="22:84" s="46" customFormat="1" ht="12.75"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</row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ht="12.75">
      <c r="C156" s="46"/>
    </row>
    <row r="157" ht="12.75">
      <c r="C157" s="46"/>
    </row>
    <row r="158" ht="12.75">
      <c r="C158" s="46"/>
    </row>
    <row r="159" ht="12.75">
      <c r="C159" s="46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51" right="0.48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2007-03-30T08:38:56Z</cp:lastPrinted>
  <dcterms:created xsi:type="dcterms:W3CDTF">2000-11-16T08:27:55Z</dcterms:created>
  <dcterms:modified xsi:type="dcterms:W3CDTF">2007-03-30T09:13:53Z</dcterms:modified>
  <cp:category/>
  <cp:version/>
  <cp:contentType/>
  <cp:contentStatus/>
</cp:coreProperties>
</file>