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0">'dochody'!$A$1:$G$30</definedName>
    <definedName name="_xlnm.Print_Area" localSheetId="3">'Wydatki'!$A$1:$G$63</definedName>
    <definedName name="_xlnm.Print_Area" localSheetId="2">'zad.zlec.dochodów'!#REF!</definedName>
    <definedName name="_xlnm.Print_Area" localSheetId="1">'zad.zlec.wydatków'!$A$1:$G$29</definedName>
  </definedNames>
  <calcPr fullCalcOnLoad="1"/>
</workbook>
</file>

<file path=xl/sharedStrings.xml><?xml version="1.0" encoding="utf-8"?>
<sst xmlns="http://schemas.openxmlformats.org/spreadsheetml/2006/main" count="226" uniqueCount="94">
  <si>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</si>
  <si>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</si>
  <si>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</si>
  <si>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</si>
  <si>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</si>
  <si>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</si>
  <si>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</si>
  <si>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</si>
  <si>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</si>
  <si>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</si>
  <si>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</si>
  <si>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Zakup usług pozostałych</t>
  </si>
  <si>
    <t xml:space="preserve">Zmiany w planie dochodów budżetowych na 2007  rok </t>
  </si>
  <si>
    <t>Zmiany w planie wydatków  budżetowych na 2007 rok</t>
  </si>
  <si>
    <t>Wynagrodzenia bezosobowe</t>
  </si>
  <si>
    <t>Zmiany w planie wydatków  zadań zleconych na 2007 rok.</t>
  </si>
  <si>
    <t>PLAN PO ZAMIANACH</t>
  </si>
  <si>
    <t>Podróże służbowe krajowe</t>
  </si>
  <si>
    <t>Zakup materiałów i wyposażenia</t>
  </si>
  <si>
    <t>Zakup akcesoriów komputerowych, w tym programów i licencji</t>
  </si>
  <si>
    <t>do UCHWAŁY RM W SĘPÓLNIE KRAJEŃSKIM</t>
  </si>
  <si>
    <t>DZIAŁ 756</t>
  </si>
  <si>
    <t>DOCHODY OD OSÓB PRAWNYCH, OD OSÓB FIZYCZNYCH I OD INNYCH JEDNOSTEK NIEPOSIADAJĄCYCH OSOBOWOŚCI PRAWNEJ ORAZ WYDATKI ZWIĄZANE Z ICH POBOREM</t>
  </si>
  <si>
    <t>75618</t>
  </si>
  <si>
    <t>0480</t>
  </si>
  <si>
    <t>Wpływy z opłat za wydawanie zezwoleń na sprzedaż alkoholu</t>
  </si>
  <si>
    <t>Wpływy z innych opłat stanowiących dochody jednostek samorzadu terytorialnego na podstawie ustaw</t>
  </si>
  <si>
    <t>DZIAŁ 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</si>
  <si>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</si>
  <si>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</si>
  <si>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</si>
  <si>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</si>
  <si>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gmin(związków gmin)</t>
  </si>
  <si>
    <t>DZIAŁ 852</t>
  </si>
  <si>
    <t>POMOC SPOŁECZNA</t>
  </si>
  <si>
    <t>Świadczenia rodzinne, zaliczka alimentacyjna oraz skłądki na ubezpieczebnie emerytalne i rentowe z ubezpieczenia społecznego</t>
  </si>
  <si>
    <t>3020</t>
  </si>
  <si>
    <t>Wydatki osobowe niezaliczane do wynagrodzeń</t>
  </si>
  <si>
    <t>Świadczenia społeczne</t>
  </si>
  <si>
    <t>Wynagrodzenia osobowe pracowników</t>
  </si>
  <si>
    <t>Składki na ubezpieczenie społeczne</t>
  </si>
  <si>
    <t>Składki na Fundusz Pracy</t>
  </si>
  <si>
    <t>Zakup usług zdrowotnych</t>
  </si>
  <si>
    <t>Ośrodki pomocy społecznej</t>
  </si>
  <si>
    <t>DZIAŁ 851</t>
  </si>
  <si>
    <t>OCHRONA ZDROWIA</t>
  </si>
  <si>
    <t>85154</t>
  </si>
  <si>
    <t>Przeciwdziałanie alkoholizmowi</t>
  </si>
  <si>
    <t>Pozostała działalność</t>
  </si>
  <si>
    <t>3240</t>
  </si>
  <si>
    <t>Stypendia dla uczniów</t>
  </si>
  <si>
    <t>DZIAŁ 710</t>
  </si>
  <si>
    <t>71004</t>
  </si>
  <si>
    <t>Plany zagospodarowania przestrzennego</t>
  </si>
  <si>
    <t>DZIAŁALNOŚĆ USŁUGOWA</t>
  </si>
  <si>
    <t>4170</t>
  </si>
  <si>
    <t>DZIAŁ 801</t>
  </si>
  <si>
    <t>OŚWIATA I WYCHOWANIE</t>
  </si>
  <si>
    <t>80101</t>
  </si>
  <si>
    <t>Szkoły podstawowe</t>
  </si>
  <si>
    <t>6050</t>
  </si>
  <si>
    <t>Wydatki inwestycyjne jednostek budżetowych</t>
  </si>
  <si>
    <t>DZIAŁ 926</t>
  </si>
  <si>
    <t>KULTURA FIZYCZNA I SPORT</t>
  </si>
  <si>
    <t>92601</t>
  </si>
  <si>
    <t>Obiekty sportowe</t>
  </si>
  <si>
    <t>Opłaty z tytułu usług telekomunikacyjnych telefonii stacjonarnej</t>
  </si>
  <si>
    <t>Zakup materiałów papierniczych do sprzętu drukarskiego i urządzeń kserograficznych</t>
  </si>
  <si>
    <t>Zakup usług dostępu do sieci Internet</t>
  </si>
  <si>
    <t>3110</t>
  </si>
  <si>
    <t>85220</t>
  </si>
  <si>
    <t>85295</t>
  </si>
  <si>
    <t>4210</t>
  </si>
  <si>
    <t>Zakup usług przez jednostki samorządu terytorialnego od innych jednostek samorządu terytorialnego</t>
  </si>
  <si>
    <t>Przewodniczący Rady Miejskiej</t>
  </si>
  <si>
    <t>Tomasz Cyganek</t>
  </si>
  <si>
    <t>Jednostki specjalistycznego poradnictwa, mieszkania chronione i ośrodki interwencji kryzysowej</t>
  </si>
  <si>
    <t>Załącznik Nr 1</t>
  </si>
  <si>
    <t>Załącznik Nr 2 a</t>
  </si>
  <si>
    <t>DZIAŁ 750</t>
  </si>
  <si>
    <t>75011</t>
  </si>
  <si>
    <t>2010</t>
  </si>
  <si>
    <t>85212</t>
  </si>
  <si>
    <t>85214</t>
  </si>
  <si>
    <t>ADMINISTRACJA PUBLICZNA</t>
  </si>
  <si>
    <t>Urzędy wojewódzkie</t>
  </si>
  <si>
    <t>Dotacje celowe otrzymane z budżetu państwa na realizację zadań bieżących z zakresu administracji rządowej oraz innych zadań zleconych gminie(związkom gmin) ustawami</t>
  </si>
  <si>
    <t>Zasiłki i pomoc w naturze oraz składki na ubezpieczenie emerytalne i rentowe</t>
  </si>
  <si>
    <t>Zmiany w planie dochodów  zadań zleconych na 2007 rok.</t>
  </si>
  <si>
    <t>Załącznik Nr 1 a</t>
  </si>
  <si>
    <t>80195</t>
  </si>
  <si>
    <t>Nr XIII/84/07 z dnia  25 października 2007 roku</t>
  </si>
  <si>
    <t>Nr  XIII/84/07 z dnia 25 października 2007r.</t>
  </si>
  <si>
    <t>85219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</si>
</sst>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15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15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zoomScale="90" zoomScaleNormal="90" zoomScaleSheetLayoutView="50" workbookViewId="0" topLeftCell="B7">
      <selection activeCell="D30" sqref="D30"/>
    </sheetView>
  </sheetViews>
  <sheetFormatPr defaultColWidth="9.00390625" defaultRowHeight="12.75"/>
  <cols>
    <col min="1" max="1" width="15.75390625" style="65" customWidth="1"/>
    <col min="2" max="2" width="7.875" style="30" customWidth="1"/>
    <col min="3" max="3" width="56.625" style="30" customWidth="1"/>
    <col min="4" max="4" width="18.00390625" style="77" customWidth="1"/>
    <col min="5" max="5" width="19.375" style="77" customWidth="1"/>
    <col min="6" max="6" width="18.00390625" style="77" customWidth="1"/>
    <col min="7" max="7" width="24.25390625" style="77" customWidth="1"/>
    <col min="8" max="84" width="9.125" style="31" customWidth="1"/>
    <col min="85" max="16384" width="9.125" style="30" customWidth="1"/>
  </cols>
  <sheetData>
    <row r="1" spans="1:7" s="41" customFormat="1" ht="18.75">
      <c r="A1" s="101" t="s">
        <v>12</v>
      </c>
      <c r="B1" s="102"/>
      <c r="C1" s="102"/>
      <c r="D1" s="102"/>
      <c r="E1" s="102"/>
      <c r="F1" s="102"/>
      <c r="G1" s="70"/>
    </row>
    <row r="2" spans="1:7" s="41" customFormat="1" ht="12.75">
      <c r="A2" s="62"/>
      <c r="B2" s="40"/>
      <c r="C2" s="40"/>
      <c r="D2" s="71"/>
      <c r="E2" s="71"/>
      <c r="F2" s="97" t="s">
        <v>77</v>
      </c>
      <c r="G2" s="97"/>
    </row>
    <row r="3" spans="1:7" s="41" customFormat="1" ht="12.75">
      <c r="A3" s="62"/>
      <c r="B3" s="40"/>
      <c r="C3" s="40"/>
      <c r="D3" s="71"/>
      <c r="E3" s="71"/>
      <c r="F3" s="5" t="s">
        <v>20</v>
      </c>
      <c r="G3" s="5"/>
    </row>
    <row r="4" spans="1:7" s="41" customFormat="1" ht="12.75" customHeight="1">
      <c r="A4" s="63"/>
      <c r="B4" s="42"/>
      <c r="C4" s="42"/>
      <c r="D4" s="72"/>
      <c r="E4" s="72"/>
      <c r="F4" s="96" t="s">
        <v>91</v>
      </c>
      <c r="G4" s="96"/>
    </row>
    <row r="5" spans="1:7" s="43" customFormat="1" ht="28.5" customHeight="1">
      <c r="A5" s="16" t="s">
        <v>0</v>
      </c>
      <c r="B5" s="36" t="s">
        <v>7</v>
      </c>
      <c r="C5" s="36" t="s">
        <v>1</v>
      </c>
      <c r="D5" s="16" t="s">
        <v>2</v>
      </c>
      <c r="E5" s="16" t="s">
        <v>3</v>
      </c>
      <c r="F5" s="16" t="s">
        <v>4</v>
      </c>
      <c r="G5" s="16" t="s">
        <v>5</v>
      </c>
    </row>
    <row r="6" spans="1:7" s="46" customFormat="1" ht="12.75">
      <c r="A6" s="64">
        <v>1</v>
      </c>
      <c r="B6" s="44">
        <v>2</v>
      </c>
      <c r="C6" s="45">
        <v>3</v>
      </c>
      <c r="D6" s="78">
        <v>4</v>
      </c>
      <c r="E6" s="78">
        <v>5</v>
      </c>
      <c r="F6" s="79">
        <v>6</v>
      </c>
      <c r="G6" s="64">
        <v>7</v>
      </c>
    </row>
    <row r="7" spans="1:24" s="81" customFormat="1" ht="12.75">
      <c r="A7" s="58" t="s">
        <v>79</v>
      </c>
      <c r="B7" s="58"/>
      <c r="C7" s="56" t="s">
        <v>84</v>
      </c>
      <c r="D7" s="59">
        <v>213534.2</v>
      </c>
      <c r="E7" s="59">
        <f>E8</f>
        <v>5102</v>
      </c>
      <c r="F7" s="59">
        <v>0</v>
      </c>
      <c r="G7" s="92">
        <f>D7+E7-F7</f>
        <v>218636.2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W7" s="5"/>
      <c r="X7" s="5"/>
    </row>
    <row r="8" spans="1:84" s="24" customFormat="1" ht="12.75">
      <c r="A8" s="35" t="s">
        <v>80</v>
      </c>
      <c r="B8" s="53"/>
      <c r="C8" s="54" t="s">
        <v>85</v>
      </c>
      <c r="D8" s="21">
        <v>121275</v>
      </c>
      <c r="E8" s="22">
        <f>E9</f>
        <v>5102</v>
      </c>
      <c r="F8" s="22">
        <v>0</v>
      </c>
      <c r="G8" s="22">
        <f>D8+E8-F8</f>
        <v>126377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38.25">
      <c r="A9" s="18"/>
      <c r="B9" s="32" t="s">
        <v>81</v>
      </c>
      <c r="C9" s="33" t="s">
        <v>86</v>
      </c>
      <c r="D9" s="34">
        <v>117000</v>
      </c>
      <c r="E9" s="19">
        <v>5102</v>
      </c>
      <c r="F9" s="19">
        <v>0</v>
      </c>
      <c r="G9" s="19">
        <f>D9+E9-F9</f>
        <v>122102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s="81" customFormat="1" ht="47.25" customHeight="1">
      <c r="A10" s="58" t="s">
        <v>21</v>
      </c>
      <c r="B10" s="58"/>
      <c r="C10" s="56" t="s">
        <v>22</v>
      </c>
      <c r="D10" s="59">
        <v>10147746.09</v>
      </c>
      <c r="E10" s="59">
        <f>E11</f>
        <v>13792.92</v>
      </c>
      <c r="F10" s="59">
        <v>0</v>
      </c>
      <c r="G10" s="92">
        <f aca="true" t="shared" si="0" ref="G10:G27">D10+E10-F10</f>
        <v>10161539.01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W10" s="5"/>
      <c r="X10" s="5"/>
    </row>
    <row r="11" spans="1:84" s="24" customFormat="1" ht="25.5">
      <c r="A11" s="35" t="s">
        <v>23</v>
      </c>
      <c r="B11" s="53"/>
      <c r="C11" s="54" t="s">
        <v>26</v>
      </c>
      <c r="D11" s="21">
        <v>650224.69</v>
      </c>
      <c r="E11" s="22">
        <f>E12</f>
        <v>13792.92</v>
      </c>
      <c r="F11" s="22">
        <v>0</v>
      </c>
      <c r="G11" s="22">
        <f t="shared" si="0"/>
        <v>664017.61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12.75">
      <c r="A12" s="18"/>
      <c r="B12" s="32" t="s">
        <v>24</v>
      </c>
      <c r="C12" s="33" t="s">
        <v>25</v>
      </c>
      <c r="D12" s="34">
        <v>168000</v>
      </c>
      <c r="E12" s="19">
        <v>13792.92</v>
      </c>
      <c r="F12" s="19">
        <v>0</v>
      </c>
      <c r="G12" s="19">
        <f t="shared" si="0"/>
        <v>181792.92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24" customFormat="1" ht="12.75">
      <c r="A13" s="35" t="s">
        <v>56</v>
      </c>
      <c r="B13" s="53"/>
      <c r="C13" s="54" t="s">
        <v>57</v>
      </c>
      <c r="D13" s="21">
        <v>384688</v>
      </c>
      <c r="E13" s="22">
        <f>E14</f>
        <v>24000</v>
      </c>
      <c r="F13" s="22">
        <v>0</v>
      </c>
      <c r="G13" s="22">
        <f t="shared" si="0"/>
        <v>408688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24" customFormat="1" ht="12.75">
      <c r="A14" s="35" t="s">
        <v>90</v>
      </c>
      <c r="B14" s="53"/>
      <c r="C14" s="54" t="s">
        <v>48</v>
      </c>
      <c r="D14" s="21">
        <v>80000</v>
      </c>
      <c r="E14" s="22">
        <f>E15</f>
        <v>24000</v>
      </c>
      <c r="F14" s="22">
        <v>0</v>
      </c>
      <c r="G14" s="22">
        <f t="shared" si="0"/>
        <v>104000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24" customFormat="1" ht="25.5">
      <c r="A15" s="18"/>
      <c r="B15" s="32" t="s">
        <v>31</v>
      </c>
      <c r="C15" s="33" t="s">
        <v>32</v>
      </c>
      <c r="D15" s="34">
        <v>80000</v>
      </c>
      <c r="E15" s="19">
        <v>24000</v>
      </c>
      <c r="F15" s="19">
        <v>0</v>
      </c>
      <c r="G15" s="19">
        <f t="shared" si="0"/>
        <v>104000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24" s="81" customFormat="1" ht="12.75">
      <c r="A16" s="58" t="s">
        <v>33</v>
      </c>
      <c r="B16" s="58"/>
      <c r="C16" s="56" t="s">
        <v>34</v>
      </c>
      <c r="D16" s="59">
        <v>7418982</v>
      </c>
      <c r="E16" s="59">
        <f>E17+E19+E22</f>
        <v>234228</v>
      </c>
      <c r="F16" s="59">
        <f>F17+F19+F22</f>
        <v>144908</v>
      </c>
      <c r="G16" s="92">
        <f aca="true" t="shared" si="1" ref="G16:G23">D16+E16-F16</f>
        <v>7508302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W16" s="5"/>
      <c r="X16" s="5"/>
    </row>
    <row r="17" spans="1:84" s="24" customFormat="1" ht="25.5">
      <c r="A17" s="35" t="s">
        <v>82</v>
      </c>
      <c r="B17" s="53"/>
      <c r="C17" s="54" t="s">
        <v>35</v>
      </c>
      <c r="D17" s="21">
        <v>5740010</v>
      </c>
      <c r="E17" s="22">
        <f>E18</f>
        <v>175693</v>
      </c>
      <c r="F17" s="22">
        <v>0</v>
      </c>
      <c r="G17" s="22">
        <f t="shared" si="1"/>
        <v>5915703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s="24" customFormat="1" ht="38.25">
      <c r="A18" s="18"/>
      <c r="B18" s="32" t="s">
        <v>81</v>
      </c>
      <c r="C18" s="33" t="s">
        <v>86</v>
      </c>
      <c r="D18" s="34">
        <v>5737000</v>
      </c>
      <c r="E18" s="19">
        <v>175693</v>
      </c>
      <c r="F18" s="19">
        <v>0</v>
      </c>
      <c r="G18" s="19">
        <f t="shared" si="1"/>
        <v>5912693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1:84" s="24" customFormat="1" ht="25.5">
      <c r="A19" s="35" t="s">
        <v>83</v>
      </c>
      <c r="B19" s="53"/>
      <c r="C19" s="54" t="s">
        <v>87</v>
      </c>
      <c r="D19" s="21">
        <v>620974</v>
      </c>
      <c r="E19" s="22">
        <f>E21+E20</f>
        <v>0</v>
      </c>
      <c r="F19" s="22">
        <f>F21+F20</f>
        <v>144908</v>
      </c>
      <c r="G19" s="22">
        <f t="shared" si="1"/>
        <v>476066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84" s="24" customFormat="1" ht="38.25">
      <c r="A20" s="18"/>
      <c r="B20" s="32" t="s">
        <v>81</v>
      </c>
      <c r="C20" s="33" t="s">
        <v>86</v>
      </c>
      <c r="D20" s="34">
        <v>117091</v>
      </c>
      <c r="E20" s="19">
        <v>0</v>
      </c>
      <c r="F20" s="19">
        <v>4151</v>
      </c>
      <c r="G20" s="19">
        <f t="shared" si="1"/>
        <v>112940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84" s="24" customFormat="1" ht="25.5">
      <c r="A21" s="18"/>
      <c r="B21" s="32" t="s">
        <v>31</v>
      </c>
      <c r="C21" s="33" t="s">
        <v>32</v>
      </c>
      <c r="D21" s="34">
        <v>503883</v>
      </c>
      <c r="E21" s="19">
        <v>0</v>
      </c>
      <c r="F21" s="19">
        <v>140757</v>
      </c>
      <c r="G21" s="19">
        <f t="shared" si="1"/>
        <v>363126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1:84" s="24" customFormat="1" ht="12.75">
      <c r="A22" s="35" t="s">
        <v>71</v>
      </c>
      <c r="B22" s="53"/>
      <c r="C22" s="54" t="s">
        <v>48</v>
      </c>
      <c r="D22" s="21">
        <v>662846</v>
      </c>
      <c r="E22" s="22">
        <f>E23</f>
        <v>58535</v>
      </c>
      <c r="F22" s="22">
        <v>0</v>
      </c>
      <c r="G22" s="22">
        <f t="shared" si="1"/>
        <v>721381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s="24" customFormat="1" ht="25.5">
      <c r="A23" s="18"/>
      <c r="B23" s="32" t="s">
        <v>31</v>
      </c>
      <c r="C23" s="33" t="s">
        <v>32</v>
      </c>
      <c r="D23" s="34">
        <v>657846</v>
      </c>
      <c r="E23" s="19">
        <v>58535</v>
      </c>
      <c r="F23" s="19">
        <v>0</v>
      </c>
      <c r="G23" s="19">
        <f t="shared" si="1"/>
        <v>716381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24" s="81" customFormat="1" ht="12.75">
      <c r="A24" s="58" t="s">
        <v>27</v>
      </c>
      <c r="B24" s="58"/>
      <c r="C24" s="56" t="s">
        <v>28</v>
      </c>
      <c r="D24" s="59">
        <v>344098</v>
      </c>
      <c r="E24" s="59">
        <f>E25</f>
        <v>189953</v>
      </c>
      <c r="F24" s="59">
        <v>0</v>
      </c>
      <c r="G24" s="92">
        <f t="shared" si="0"/>
        <v>534051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W24" s="5"/>
      <c r="X24" s="5"/>
    </row>
    <row r="25" spans="1:84" s="24" customFormat="1" ht="12.75">
      <c r="A25" s="35" t="s">
        <v>29</v>
      </c>
      <c r="B25" s="53"/>
      <c r="C25" s="54" t="s">
        <v>30</v>
      </c>
      <c r="D25" s="21">
        <v>344098</v>
      </c>
      <c r="E25" s="22">
        <f>E26</f>
        <v>189953</v>
      </c>
      <c r="F25" s="22">
        <v>0</v>
      </c>
      <c r="G25" s="22">
        <f t="shared" si="0"/>
        <v>534051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1:84" s="24" customFormat="1" ht="25.5">
      <c r="A26" s="18"/>
      <c r="B26" s="32" t="s">
        <v>31</v>
      </c>
      <c r="C26" s="33" t="s">
        <v>32</v>
      </c>
      <c r="D26" s="34">
        <v>344098</v>
      </c>
      <c r="E26" s="19">
        <v>189953</v>
      </c>
      <c r="F26" s="19">
        <v>0</v>
      </c>
      <c r="G26" s="19">
        <f t="shared" si="0"/>
        <v>534051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1:84" ht="20.25" customHeight="1">
      <c r="A27" s="16"/>
      <c r="B27" s="37"/>
      <c r="C27" s="36" t="s">
        <v>6</v>
      </c>
      <c r="D27" s="73">
        <v>32103572.77</v>
      </c>
      <c r="E27" s="73">
        <f>E24+E10+E16+E7+E13</f>
        <v>467075.92000000004</v>
      </c>
      <c r="F27" s="73">
        <f>F24+F10+F16+F7</f>
        <v>144908</v>
      </c>
      <c r="G27" s="73">
        <f t="shared" si="0"/>
        <v>32425740.69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</row>
    <row r="28" spans="1:84" s="24" customFormat="1" ht="21" customHeight="1">
      <c r="A28" s="47"/>
      <c r="B28" s="47"/>
      <c r="C28" s="48"/>
      <c r="D28" s="66"/>
      <c r="E28" s="80"/>
      <c r="F28" s="99" t="s">
        <v>74</v>
      </c>
      <c r="G28" s="99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s="24" customFormat="1" ht="15.75" customHeight="1">
      <c r="A29" s="47"/>
      <c r="B29" s="47"/>
      <c r="C29" s="48"/>
      <c r="D29" s="66"/>
      <c r="E29" s="100"/>
      <c r="F29" s="99"/>
      <c r="G29" s="99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5:7" ht="12.75">
      <c r="E30" s="81"/>
      <c r="F30" s="99" t="s">
        <v>75</v>
      </c>
      <c r="G30" s="99"/>
    </row>
    <row r="31" spans="1:84" s="29" customFormat="1" ht="24" customHeight="1">
      <c r="A31" s="25"/>
      <c r="B31" s="26"/>
      <c r="C31" s="49"/>
      <c r="D31" s="67"/>
      <c r="E31" s="75"/>
      <c r="F31" s="75"/>
      <c r="G31" s="75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</row>
    <row r="32" spans="1:84" s="29" customFormat="1" ht="12.75">
      <c r="A32" s="25"/>
      <c r="B32" s="26"/>
      <c r="C32" s="38"/>
      <c r="D32" s="68"/>
      <c r="E32" s="69"/>
      <c r="F32" s="69"/>
      <c r="G32" s="76">
        <f>E27-F27</f>
        <v>322167.92000000004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</row>
    <row r="33" spans="1:84" s="52" customFormat="1" ht="28.5" customHeight="1">
      <c r="A33" s="25"/>
      <c r="B33" s="51"/>
      <c r="C33" s="50"/>
      <c r="D33" s="75"/>
      <c r="E33" s="75"/>
      <c r="F33" s="75"/>
      <c r="G33" s="7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</row>
    <row r="34" spans="2:7" ht="12.75">
      <c r="B34" s="31"/>
      <c r="C34" s="31"/>
      <c r="D34" s="74"/>
      <c r="E34" s="74"/>
      <c r="F34" s="74"/>
      <c r="G34" s="74"/>
    </row>
    <row r="35" spans="1:84" s="29" customFormat="1" ht="12.75">
      <c r="A35" s="25"/>
      <c r="B35" s="26"/>
      <c r="C35" s="38"/>
      <c r="D35" s="68"/>
      <c r="E35" s="74"/>
      <c r="F35" s="74"/>
      <c r="G35" s="7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</row>
    <row r="36" spans="2:7" ht="12.75">
      <c r="B36" s="31"/>
      <c r="C36" s="31"/>
      <c r="D36" s="74"/>
      <c r="E36" s="74"/>
      <c r="F36" s="74"/>
      <c r="G36" s="74"/>
    </row>
    <row r="37" spans="2:7" ht="20.25" customHeight="1">
      <c r="B37" s="31"/>
      <c r="C37" s="31"/>
      <c r="D37" s="74"/>
      <c r="E37" s="74"/>
      <c r="F37" s="74"/>
      <c r="G37" s="74"/>
    </row>
    <row r="38" spans="2:7" ht="15" customHeight="1">
      <c r="B38" s="31"/>
      <c r="C38" s="31"/>
      <c r="D38" s="74"/>
      <c r="E38" s="69"/>
      <c r="F38" s="69"/>
      <c r="G38" s="76"/>
    </row>
  </sheetData>
  <mergeCells count="1">
    <mergeCell ref="A1:F1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0"/>
  <sheetViews>
    <sheetView workbookViewId="0" topLeftCell="A1">
      <selection activeCell="A17" sqref="A17"/>
    </sheetView>
  </sheetViews>
  <sheetFormatPr defaultColWidth="9.00390625" defaultRowHeight="12.75"/>
  <cols>
    <col min="1" max="1" width="12.125" style="80" customWidth="1"/>
    <col min="2" max="2" width="6.75390625" style="80" customWidth="1"/>
    <col min="3" max="3" width="38.75390625" style="81" customWidth="1"/>
    <col min="4" max="4" width="14.25390625" style="81" bestFit="1" customWidth="1"/>
    <col min="5" max="5" width="15.375" style="81" customWidth="1"/>
    <col min="6" max="6" width="18.875" style="81" customWidth="1"/>
    <col min="7" max="7" width="23.00390625" style="81" customWidth="1"/>
    <col min="8" max="21" width="9.125" style="80" hidden="1" customWidth="1"/>
    <col min="22" max="16384" width="9.125" style="81" customWidth="1"/>
  </cols>
  <sheetData>
    <row r="1" spans="1:7" ht="21.75" customHeight="1">
      <c r="A1" s="105" t="s">
        <v>15</v>
      </c>
      <c r="B1" s="106"/>
      <c r="C1" s="106"/>
      <c r="D1" s="106"/>
      <c r="E1" s="106"/>
      <c r="F1" s="106"/>
      <c r="G1" s="1" t="s">
        <v>8</v>
      </c>
    </row>
    <row r="2" spans="1:7" ht="12.75">
      <c r="A2" s="3"/>
      <c r="B2" s="3"/>
      <c r="C2" s="1"/>
      <c r="D2" s="1"/>
      <c r="E2" s="1"/>
      <c r="F2" s="97" t="s">
        <v>78</v>
      </c>
      <c r="G2" s="97"/>
    </row>
    <row r="3" spans="1:7" ht="12.75">
      <c r="A3" s="5"/>
      <c r="B3" s="5"/>
      <c r="C3" s="2"/>
      <c r="D3" s="2"/>
      <c r="E3" s="2"/>
      <c r="F3" s="5" t="s">
        <v>20</v>
      </c>
      <c r="G3" s="5"/>
    </row>
    <row r="4" spans="1:7" ht="12.75">
      <c r="A4" s="5"/>
      <c r="B4" s="5"/>
      <c r="C4" s="2"/>
      <c r="D4" s="2"/>
      <c r="E4" s="2"/>
      <c r="F4" s="96" t="s">
        <v>91</v>
      </c>
      <c r="G4" s="96"/>
    </row>
    <row r="5" spans="1:24" ht="25.5" customHeight="1">
      <c r="A5" s="10" t="s">
        <v>0</v>
      </c>
      <c r="B5" s="10" t="s">
        <v>7</v>
      </c>
      <c r="C5" s="82" t="s">
        <v>1</v>
      </c>
      <c r="D5" s="83" t="s">
        <v>2</v>
      </c>
      <c r="E5" s="10" t="s">
        <v>3</v>
      </c>
      <c r="F5" s="84" t="s">
        <v>4</v>
      </c>
      <c r="G5" s="11" t="s">
        <v>10</v>
      </c>
      <c r="V5" s="85"/>
      <c r="W5" s="103"/>
      <c r="X5" s="103"/>
    </row>
    <row r="6" spans="1:24" ht="13.5" customHeight="1">
      <c r="A6" s="7">
        <v>1</v>
      </c>
      <c r="B6" s="7">
        <v>2</v>
      </c>
      <c r="C6" s="86">
        <v>3</v>
      </c>
      <c r="D6" s="7">
        <v>4</v>
      </c>
      <c r="E6" s="7">
        <v>5</v>
      </c>
      <c r="F6" s="7">
        <v>6</v>
      </c>
      <c r="G6" s="4">
        <v>7</v>
      </c>
      <c r="W6" s="104"/>
      <c r="X6" s="104"/>
    </row>
    <row r="7" spans="1:21" s="24" customFormat="1" ht="12.75">
      <c r="A7" s="35" t="s">
        <v>79</v>
      </c>
      <c r="B7" s="35"/>
      <c r="C7" s="56" t="s">
        <v>84</v>
      </c>
      <c r="D7" s="21">
        <v>117000</v>
      </c>
      <c r="E7" s="22">
        <f>E8</f>
        <v>5102</v>
      </c>
      <c r="F7" s="22">
        <f>F8</f>
        <v>0</v>
      </c>
      <c r="G7" s="13">
        <f>D7+E7-F7</f>
        <v>122102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2.75">
      <c r="A8" s="35" t="s">
        <v>80</v>
      </c>
      <c r="B8" s="35"/>
      <c r="C8" s="54" t="s">
        <v>85</v>
      </c>
      <c r="D8" s="21">
        <v>117000</v>
      </c>
      <c r="E8" s="22">
        <f>SUM(E9:E11)</f>
        <v>5102</v>
      </c>
      <c r="F8" s="22">
        <f>SUM(F9:F11)</f>
        <v>0</v>
      </c>
      <c r="G8" s="13">
        <f>D8+E8-F8</f>
        <v>122102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4" ht="12.75">
      <c r="A9" s="7"/>
      <c r="B9" s="7">
        <v>4010</v>
      </c>
      <c r="C9" s="87" t="s">
        <v>39</v>
      </c>
      <c r="D9" s="60">
        <v>88345</v>
      </c>
      <c r="E9" s="60">
        <v>4258</v>
      </c>
      <c r="F9" s="60">
        <v>0</v>
      </c>
      <c r="G9" s="61">
        <f>D9+E9-F9</f>
        <v>92603</v>
      </c>
      <c r="W9" s="5"/>
      <c r="X9" s="5"/>
    </row>
    <row r="10" spans="1:24" ht="12.75">
      <c r="A10" s="7"/>
      <c r="B10" s="7">
        <v>4110</v>
      </c>
      <c r="C10" s="87" t="s">
        <v>40</v>
      </c>
      <c r="D10" s="60">
        <v>16461</v>
      </c>
      <c r="E10" s="60">
        <v>740</v>
      </c>
      <c r="F10" s="60">
        <v>0</v>
      </c>
      <c r="G10" s="61">
        <f>D10+E10-F10</f>
        <v>17201</v>
      </c>
      <c r="W10" s="5"/>
      <c r="X10" s="5"/>
    </row>
    <row r="11" spans="1:24" ht="12.75">
      <c r="A11" s="7"/>
      <c r="B11" s="7">
        <v>4120</v>
      </c>
      <c r="C11" s="87" t="s">
        <v>41</v>
      </c>
      <c r="D11" s="60">
        <v>2409</v>
      </c>
      <c r="E11" s="60">
        <v>104</v>
      </c>
      <c r="F11" s="60">
        <v>0</v>
      </c>
      <c r="G11" s="61">
        <f>D11+E11-F11</f>
        <v>2513</v>
      </c>
      <c r="W11" s="5"/>
      <c r="X11" s="5"/>
    </row>
    <row r="12" spans="1:24" ht="12.75">
      <c r="A12" s="57" t="s">
        <v>33</v>
      </c>
      <c r="B12" s="58"/>
      <c r="C12" s="20" t="s">
        <v>34</v>
      </c>
      <c r="D12" s="59">
        <v>5902943</v>
      </c>
      <c r="E12" s="59">
        <f>E13+E23</f>
        <v>180473</v>
      </c>
      <c r="F12" s="59">
        <f>F13+F23</f>
        <v>8931</v>
      </c>
      <c r="G12" s="92">
        <f aca="true" t="shared" si="0" ref="G12:G25">D12+E12-F12</f>
        <v>6074485</v>
      </c>
      <c r="W12" s="5"/>
      <c r="X12" s="5"/>
    </row>
    <row r="13" spans="1:21" s="24" customFormat="1" ht="38.25">
      <c r="A13" s="35" t="s">
        <v>82</v>
      </c>
      <c r="B13" s="35"/>
      <c r="C13" s="54" t="s">
        <v>35</v>
      </c>
      <c r="D13" s="21">
        <v>5737000</v>
      </c>
      <c r="E13" s="22">
        <f>SUM(E14:E22)</f>
        <v>180473</v>
      </c>
      <c r="F13" s="22">
        <f>SUM(F14:F22)</f>
        <v>4780</v>
      </c>
      <c r="G13" s="13">
        <f t="shared" si="0"/>
        <v>5912693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84" s="24" customFormat="1" ht="12.75">
      <c r="A14" s="18"/>
      <c r="B14" s="32" t="s">
        <v>36</v>
      </c>
      <c r="C14" s="95" t="s">
        <v>37</v>
      </c>
      <c r="D14" s="34">
        <v>0</v>
      </c>
      <c r="E14" s="19">
        <v>500</v>
      </c>
      <c r="F14" s="19">
        <v>0</v>
      </c>
      <c r="G14" s="61">
        <f t="shared" si="0"/>
        <v>500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24" customFormat="1" ht="12.75">
      <c r="A15" s="18"/>
      <c r="B15" s="32" t="s">
        <v>69</v>
      </c>
      <c r="C15" s="95" t="s">
        <v>38</v>
      </c>
      <c r="D15" s="34">
        <v>5570270</v>
      </c>
      <c r="E15" s="19">
        <v>170422</v>
      </c>
      <c r="F15" s="19"/>
      <c r="G15" s="6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24" ht="12.75">
      <c r="A16" s="7"/>
      <c r="B16" s="7">
        <v>4010</v>
      </c>
      <c r="C16" s="87" t="s">
        <v>39</v>
      </c>
      <c r="D16" s="60">
        <v>95300</v>
      </c>
      <c r="E16" s="60">
        <v>7000</v>
      </c>
      <c r="F16" s="60">
        <v>0</v>
      </c>
      <c r="G16" s="61">
        <f t="shared" si="0"/>
        <v>102300</v>
      </c>
      <c r="W16" s="5"/>
      <c r="X16" s="5"/>
    </row>
    <row r="17" spans="1:24" ht="12.75">
      <c r="A17" s="7"/>
      <c r="B17" s="7">
        <v>4110</v>
      </c>
      <c r="C17" s="87" t="s">
        <v>40</v>
      </c>
      <c r="D17" s="60">
        <v>18800</v>
      </c>
      <c r="E17" s="60">
        <v>0</v>
      </c>
      <c r="F17" s="60">
        <v>4500</v>
      </c>
      <c r="G17" s="61">
        <f t="shared" si="0"/>
        <v>14300</v>
      </c>
      <c r="W17" s="5"/>
      <c r="X17" s="5"/>
    </row>
    <row r="18" spans="1:24" ht="12.75">
      <c r="A18" s="7"/>
      <c r="B18" s="7">
        <v>4120</v>
      </c>
      <c r="C18" s="87" t="s">
        <v>41</v>
      </c>
      <c r="D18" s="60">
        <v>2500</v>
      </c>
      <c r="E18" s="60">
        <v>0</v>
      </c>
      <c r="F18" s="60">
        <v>200</v>
      </c>
      <c r="G18" s="61">
        <f t="shared" si="0"/>
        <v>2300</v>
      </c>
      <c r="W18" s="5"/>
      <c r="X18" s="5"/>
    </row>
    <row r="19" spans="1:24" s="9" customFormat="1" ht="12.75">
      <c r="A19" s="7"/>
      <c r="B19" s="7">
        <v>4210</v>
      </c>
      <c r="C19" s="87" t="s">
        <v>18</v>
      </c>
      <c r="D19" s="60">
        <v>7430</v>
      </c>
      <c r="E19" s="60">
        <v>1351</v>
      </c>
      <c r="F19" s="60">
        <v>0</v>
      </c>
      <c r="G19" s="93">
        <f t="shared" si="0"/>
        <v>8781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  <c r="W19" s="5"/>
      <c r="X19" s="5"/>
    </row>
    <row r="20" spans="1:24" s="9" customFormat="1" ht="12.75">
      <c r="A20" s="7"/>
      <c r="B20" s="7">
        <v>4280</v>
      </c>
      <c r="C20" s="87" t="s">
        <v>42</v>
      </c>
      <c r="D20" s="60">
        <v>200</v>
      </c>
      <c r="E20" s="60">
        <v>0</v>
      </c>
      <c r="F20" s="60">
        <v>80</v>
      </c>
      <c r="G20" s="93">
        <f t="shared" si="0"/>
        <v>120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5"/>
      <c r="X20" s="5"/>
    </row>
    <row r="21" spans="1:21" s="15" customFormat="1" ht="25.5">
      <c r="A21" s="12"/>
      <c r="B21" s="12">
        <v>4740</v>
      </c>
      <c r="C21" s="87" t="s">
        <v>67</v>
      </c>
      <c r="D21" s="94">
        <v>1200</v>
      </c>
      <c r="E21" s="34">
        <v>500</v>
      </c>
      <c r="F21" s="60">
        <v>0</v>
      </c>
      <c r="G21" s="93">
        <f t="shared" si="0"/>
        <v>1700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25.5">
      <c r="A22" s="12"/>
      <c r="B22" s="12">
        <v>4750</v>
      </c>
      <c r="C22" s="87" t="s">
        <v>19</v>
      </c>
      <c r="D22" s="94">
        <v>2000</v>
      </c>
      <c r="E22" s="34">
        <v>700</v>
      </c>
      <c r="F22" s="60">
        <v>0</v>
      </c>
      <c r="G22" s="93">
        <f t="shared" si="0"/>
        <v>2700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24" customFormat="1" ht="25.5">
      <c r="A23" s="35" t="s">
        <v>83</v>
      </c>
      <c r="B23" s="35"/>
      <c r="C23" s="54" t="s">
        <v>87</v>
      </c>
      <c r="D23" s="21">
        <v>117091</v>
      </c>
      <c r="E23" s="22">
        <f>SUM(E24:E24)</f>
        <v>0</v>
      </c>
      <c r="F23" s="22">
        <f>SUM(F24:F24)</f>
        <v>4151</v>
      </c>
      <c r="G23" s="13">
        <f t="shared" si="0"/>
        <v>112940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24" customFormat="1" ht="12.75">
      <c r="A24" s="18"/>
      <c r="B24" s="32" t="s">
        <v>69</v>
      </c>
      <c r="C24" s="95" t="s">
        <v>38</v>
      </c>
      <c r="D24" s="34">
        <v>117091</v>
      </c>
      <c r="E24" s="19">
        <v>0</v>
      </c>
      <c r="F24" s="19">
        <v>4151</v>
      </c>
      <c r="G24" s="19">
        <f t="shared" si="0"/>
        <v>112940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s="24" customFormat="1" ht="12.75">
      <c r="A25" s="16"/>
      <c r="B25" s="17"/>
      <c r="C25" s="20" t="s">
        <v>16</v>
      </c>
      <c r="D25" s="21">
        <v>6244121</v>
      </c>
      <c r="E25" s="22">
        <f>E12+E7</f>
        <v>185575</v>
      </c>
      <c r="F25" s="22">
        <f>F12+F7</f>
        <v>8931</v>
      </c>
      <c r="G25" s="13">
        <f t="shared" si="0"/>
        <v>6420765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s="24" customFormat="1" ht="12.75">
      <c r="A26" s="25"/>
      <c r="B26" s="26"/>
      <c r="C26" s="88"/>
      <c r="D26" s="89"/>
      <c r="E26" s="90"/>
      <c r="F26" s="90"/>
      <c r="G26" s="9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84" s="24" customFormat="1" ht="12.75">
      <c r="A27" s="25"/>
      <c r="B27" s="26"/>
      <c r="D27" s="27"/>
      <c r="E27" s="80"/>
      <c r="F27" s="99" t="s">
        <v>74</v>
      </c>
      <c r="G27" s="9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29"/>
      <c r="X27" s="29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</row>
    <row r="28" spans="3:7" ht="12.75">
      <c r="C28" s="80"/>
      <c r="D28" s="80"/>
      <c r="E28" s="100"/>
      <c r="F28" s="99"/>
      <c r="G28" s="99"/>
    </row>
    <row r="29" spans="3:7" ht="12.75">
      <c r="C29" s="80"/>
      <c r="D29" s="80"/>
      <c r="F29" s="99" t="s">
        <v>75</v>
      </c>
      <c r="G29" s="99"/>
    </row>
    <row r="30" ht="12.75">
      <c r="C30" s="80"/>
    </row>
  </sheetData>
  <mergeCells count="3">
    <mergeCell ref="W5:X5"/>
    <mergeCell ref="W6:X6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20"/>
  <sheetViews>
    <sheetView workbookViewId="0" topLeftCell="A1">
      <selection activeCell="F4" sqref="F4:G4"/>
    </sheetView>
  </sheetViews>
  <sheetFormatPr defaultColWidth="9.00390625" defaultRowHeight="12.75"/>
  <cols>
    <col min="1" max="1" width="12.125" style="80" customWidth="1"/>
    <col min="2" max="2" width="6.75390625" style="80" customWidth="1"/>
    <col min="3" max="3" width="38.75390625" style="81" customWidth="1"/>
    <col min="4" max="4" width="14.25390625" style="81" bestFit="1" customWidth="1"/>
    <col min="5" max="5" width="15.375" style="81" customWidth="1"/>
    <col min="6" max="6" width="18.875" style="81" customWidth="1"/>
    <col min="7" max="7" width="23.00390625" style="81" customWidth="1"/>
    <col min="8" max="21" width="9.125" style="80" hidden="1" customWidth="1"/>
    <col min="22" max="16384" width="9.125" style="81" customWidth="1"/>
  </cols>
  <sheetData>
    <row r="1" spans="1:7" ht="21.75" customHeight="1">
      <c r="A1" s="105" t="s">
        <v>88</v>
      </c>
      <c r="B1" s="106"/>
      <c r="C1" s="106"/>
      <c r="D1" s="106"/>
      <c r="E1" s="106"/>
      <c r="F1" s="106"/>
      <c r="G1" s="1" t="s">
        <v>8</v>
      </c>
    </row>
    <row r="2" spans="1:7" ht="12.75">
      <c r="A2" s="3"/>
      <c r="B2" s="3"/>
      <c r="C2" s="1"/>
      <c r="D2" s="1"/>
      <c r="E2" s="1"/>
      <c r="F2" s="107" t="s">
        <v>89</v>
      </c>
      <c r="G2" s="107"/>
    </row>
    <row r="3" spans="1:7" ht="12.75">
      <c r="A3" s="5"/>
      <c r="B3" s="5"/>
      <c r="C3" s="2"/>
      <c r="D3" s="2"/>
      <c r="E3" s="2"/>
      <c r="F3" s="104" t="s">
        <v>20</v>
      </c>
      <c r="G3" s="104"/>
    </row>
    <row r="4" spans="1:7" ht="12.75">
      <c r="A4" s="5"/>
      <c r="B4" s="5"/>
      <c r="C4" s="2"/>
      <c r="D4" s="2"/>
      <c r="E4" s="2"/>
      <c r="F4" s="108" t="s">
        <v>92</v>
      </c>
      <c r="G4" s="108"/>
    </row>
    <row r="5" spans="1:24" ht="25.5" customHeight="1">
      <c r="A5" s="10" t="s">
        <v>0</v>
      </c>
      <c r="B5" s="10" t="s">
        <v>7</v>
      </c>
      <c r="C5" s="82" t="s">
        <v>1</v>
      </c>
      <c r="D5" s="83" t="s">
        <v>2</v>
      </c>
      <c r="E5" s="10" t="s">
        <v>3</v>
      </c>
      <c r="F5" s="84" t="s">
        <v>4</v>
      </c>
      <c r="G5" s="11" t="s">
        <v>10</v>
      </c>
      <c r="V5" s="85"/>
      <c r="W5" s="103"/>
      <c r="X5" s="103"/>
    </row>
    <row r="6" spans="1:24" ht="13.5" customHeight="1">
      <c r="A6" s="7">
        <v>1</v>
      </c>
      <c r="B6" s="7">
        <v>2</v>
      </c>
      <c r="C6" s="86">
        <v>3</v>
      </c>
      <c r="D6" s="7">
        <v>4</v>
      </c>
      <c r="E6" s="7">
        <v>5</v>
      </c>
      <c r="F6" s="7">
        <v>6</v>
      </c>
      <c r="G6" s="4">
        <v>7</v>
      </c>
      <c r="W6" s="104"/>
      <c r="X6" s="104"/>
    </row>
    <row r="7" spans="1:24" ht="17.25" customHeight="1">
      <c r="A7" s="58" t="s">
        <v>79</v>
      </c>
      <c r="B7" s="58"/>
      <c r="C7" s="56" t="s">
        <v>84</v>
      </c>
      <c r="D7" s="59">
        <v>117000</v>
      </c>
      <c r="E7" s="59">
        <f>E8</f>
        <v>5102</v>
      </c>
      <c r="F7" s="59">
        <f>F8</f>
        <v>0</v>
      </c>
      <c r="G7" s="92">
        <f aca="true" t="shared" si="0" ref="G7:G13">D7+E7-F7</f>
        <v>122102</v>
      </c>
      <c r="W7" s="5"/>
      <c r="X7" s="5"/>
    </row>
    <row r="8" spans="1:84" s="24" customFormat="1" ht="12.75">
      <c r="A8" s="35" t="s">
        <v>80</v>
      </c>
      <c r="B8" s="53"/>
      <c r="C8" s="54" t="s">
        <v>85</v>
      </c>
      <c r="D8" s="21">
        <v>117000</v>
      </c>
      <c r="E8" s="22">
        <f>E9</f>
        <v>5102</v>
      </c>
      <c r="F8" s="22">
        <f>F9</f>
        <v>0</v>
      </c>
      <c r="G8" s="22">
        <f t="shared" si="0"/>
        <v>122102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51">
      <c r="A9" s="18"/>
      <c r="B9" s="32" t="s">
        <v>81</v>
      </c>
      <c r="C9" s="33" t="s">
        <v>86</v>
      </c>
      <c r="D9" s="34">
        <v>117000</v>
      </c>
      <c r="E9" s="19">
        <v>5102</v>
      </c>
      <c r="F9" s="19">
        <v>0</v>
      </c>
      <c r="G9" s="19">
        <f t="shared" si="0"/>
        <v>122102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ht="19.5" customHeight="1">
      <c r="A10" s="58" t="s">
        <v>33</v>
      </c>
      <c r="B10" s="58"/>
      <c r="C10" s="56" t="s">
        <v>34</v>
      </c>
      <c r="D10" s="59">
        <v>5902943</v>
      </c>
      <c r="E10" s="59">
        <f>E11+E13</f>
        <v>175693</v>
      </c>
      <c r="F10" s="59">
        <f>F11+F13</f>
        <v>4151</v>
      </c>
      <c r="G10" s="92">
        <f t="shared" si="0"/>
        <v>6074485</v>
      </c>
      <c r="W10" s="5"/>
      <c r="X10" s="5"/>
    </row>
    <row r="11" spans="1:84" s="24" customFormat="1" ht="38.25">
      <c r="A11" s="35" t="s">
        <v>82</v>
      </c>
      <c r="B11" s="53"/>
      <c r="C11" s="54" t="s">
        <v>35</v>
      </c>
      <c r="D11" s="21">
        <v>5737000</v>
      </c>
      <c r="E11" s="22">
        <f>E12</f>
        <v>175693</v>
      </c>
      <c r="F11" s="22">
        <f>F12</f>
        <v>0</v>
      </c>
      <c r="G11" s="22">
        <f t="shared" si="0"/>
        <v>5912693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51">
      <c r="A12" s="18"/>
      <c r="B12" s="32" t="s">
        <v>81</v>
      </c>
      <c r="C12" s="33" t="s">
        <v>86</v>
      </c>
      <c r="D12" s="34">
        <v>5737000</v>
      </c>
      <c r="E12" s="19">
        <v>175693</v>
      </c>
      <c r="F12" s="19">
        <v>0</v>
      </c>
      <c r="G12" s="19">
        <f t="shared" si="0"/>
        <v>5912693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24" customFormat="1" ht="25.5">
      <c r="A13" s="35" t="s">
        <v>83</v>
      </c>
      <c r="B13" s="53"/>
      <c r="C13" s="54" t="s">
        <v>87</v>
      </c>
      <c r="D13" s="21">
        <v>117091</v>
      </c>
      <c r="E13" s="22">
        <f>E14</f>
        <v>0</v>
      </c>
      <c r="F13" s="22">
        <f>F14</f>
        <v>4151</v>
      </c>
      <c r="G13" s="22">
        <f t="shared" si="0"/>
        <v>112940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24" customFormat="1" ht="51">
      <c r="A14" s="18"/>
      <c r="B14" s="32" t="s">
        <v>81</v>
      </c>
      <c r="C14" s="33" t="s">
        <v>86</v>
      </c>
      <c r="D14" s="34">
        <v>117091</v>
      </c>
      <c r="E14" s="19">
        <v>0</v>
      </c>
      <c r="F14" s="19">
        <v>4151</v>
      </c>
      <c r="G14" s="1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21" s="24" customFormat="1" ht="17.25" customHeight="1">
      <c r="A15" s="16"/>
      <c r="B15" s="17"/>
      <c r="C15" s="20" t="s">
        <v>16</v>
      </c>
      <c r="D15" s="21">
        <v>6244121</v>
      </c>
      <c r="E15" s="22">
        <f>E7+E10</f>
        <v>180795</v>
      </c>
      <c r="F15" s="22">
        <f>F7+F10</f>
        <v>4151</v>
      </c>
      <c r="G15" s="13">
        <f>D15+E15-F15</f>
        <v>6420765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9.75" customHeight="1">
      <c r="A16" s="25"/>
      <c r="B16" s="26"/>
      <c r="C16" s="88"/>
      <c r="D16" s="89"/>
      <c r="E16" s="90"/>
      <c r="F16" s="90"/>
      <c r="G16" s="9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84" s="24" customFormat="1" ht="12.75">
      <c r="A17" s="25"/>
      <c r="B17" s="26"/>
      <c r="D17" s="27"/>
      <c r="E17" s="109" t="s">
        <v>74</v>
      </c>
      <c r="F17" s="109"/>
      <c r="G17" s="10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9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</row>
    <row r="18" spans="3:7" ht="12.75">
      <c r="C18" s="80"/>
      <c r="D18" s="80"/>
      <c r="E18" s="109"/>
      <c r="F18" s="109"/>
      <c r="G18" s="109"/>
    </row>
    <row r="19" spans="3:7" ht="12.75">
      <c r="C19" s="80"/>
      <c r="D19" s="80"/>
      <c r="E19" s="109" t="s">
        <v>75</v>
      </c>
      <c r="F19" s="109"/>
      <c r="G19" s="109"/>
    </row>
    <row r="20" ht="12.75">
      <c r="C20" s="80"/>
    </row>
  </sheetData>
  <mergeCells count="9">
    <mergeCell ref="E19:G19"/>
    <mergeCell ref="W5:X5"/>
    <mergeCell ref="W6:X6"/>
    <mergeCell ref="E17:G17"/>
    <mergeCell ref="E18:G18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46"/>
  <sheetViews>
    <sheetView tabSelected="1" workbookViewId="0" topLeftCell="A41">
      <selection activeCell="C32" sqref="C32"/>
    </sheetView>
  </sheetViews>
  <sheetFormatPr defaultColWidth="9.00390625" defaultRowHeight="12.75"/>
  <cols>
    <col min="1" max="1" width="12.125" style="31" customWidth="1"/>
    <col min="2" max="2" width="6.75390625" style="31" customWidth="1"/>
    <col min="3" max="3" width="43.875" style="30" customWidth="1"/>
    <col min="4" max="4" width="14.25390625" style="30" bestFit="1" customWidth="1"/>
    <col min="5" max="5" width="15.375" style="30" customWidth="1"/>
    <col min="6" max="6" width="18.875" style="30" customWidth="1"/>
    <col min="7" max="7" width="23.00390625" style="30" customWidth="1"/>
    <col min="8" max="21" width="9.125" style="31" hidden="1" customWidth="1"/>
    <col min="22" max="16384" width="9.125" style="30" customWidth="1"/>
  </cols>
  <sheetData>
    <row r="1" spans="1:21" s="9" customFormat="1" ht="18.75" customHeight="1">
      <c r="A1" s="105" t="s">
        <v>13</v>
      </c>
      <c r="B1" s="106"/>
      <c r="C1" s="106"/>
      <c r="D1" s="106"/>
      <c r="E1" s="106"/>
      <c r="F1" s="106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97" t="s">
        <v>9</v>
      </c>
      <c r="G2" s="9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5" t="s">
        <v>20</v>
      </c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96" t="s">
        <v>91</v>
      </c>
      <c r="G4" s="9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03"/>
      <c r="X5" s="103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04"/>
      <c r="X6" s="104"/>
    </row>
    <row r="7" spans="1:21" s="24" customFormat="1" ht="12.75">
      <c r="A7" s="35" t="s">
        <v>51</v>
      </c>
      <c r="B7" s="35"/>
      <c r="C7" s="56" t="s">
        <v>54</v>
      </c>
      <c r="D7" s="21">
        <v>186399</v>
      </c>
      <c r="E7" s="22">
        <f>E8</f>
        <v>0</v>
      </c>
      <c r="F7" s="22">
        <f>F8</f>
        <v>1000</v>
      </c>
      <c r="G7" s="13">
        <f aca="true" t="shared" si="0" ref="G7:G27">D7+E7-F7</f>
        <v>185399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4.25" customHeight="1">
      <c r="A8" s="35" t="s">
        <v>52</v>
      </c>
      <c r="B8" s="35"/>
      <c r="C8" s="20" t="s">
        <v>53</v>
      </c>
      <c r="D8" s="21">
        <v>94764</v>
      </c>
      <c r="E8" s="22">
        <f>SUM(E9:E9)</f>
        <v>0</v>
      </c>
      <c r="F8" s="22">
        <f>SUM(F9:F9)</f>
        <v>1000</v>
      </c>
      <c r="G8" s="13">
        <f t="shared" si="0"/>
        <v>93764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84" s="24" customFormat="1" ht="12.75">
      <c r="A9" s="18"/>
      <c r="B9" s="32" t="s">
        <v>55</v>
      </c>
      <c r="C9" s="95" t="s">
        <v>14</v>
      </c>
      <c r="D9" s="34">
        <v>14764</v>
      </c>
      <c r="E9" s="19">
        <v>0</v>
      </c>
      <c r="F9" s="19">
        <v>1000</v>
      </c>
      <c r="G9" s="61">
        <f t="shared" si="0"/>
        <v>13764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1" s="24" customFormat="1" ht="12.75">
      <c r="A10" s="35" t="s">
        <v>79</v>
      </c>
      <c r="B10" s="35"/>
      <c r="C10" s="56" t="s">
        <v>84</v>
      </c>
      <c r="D10" s="21">
        <v>2921328.8</v>
      </c>
      <c r="E10" s="22">
        <f>E11</f>
        <v>5102</v>
      </c>
      <c r="F10" s="22">
        <f>F11</f>
        <v>0</v>
      </c>
      <c r="G10" s="13">
        <f t="shared" si="0"/>
        <v>2926430.8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24" customFormat="1" ht="12.75">
      <c r="A11" s="35" t="s">
        <v>80</v>
      </c>
      <c r="B11" s="35"/>
      <c r="C11" s="54" t="s">
        <v>85</v>
      </c>
      <c r="D11" s="21">
        <v>117000</v>
      </c>
      <c r="E11" s="22">
        <f>SUM(E12:E14)</f>
        <v>5102</v>
      </c>
      <c r="F11" s="22">
        <f>SUM(F12:F14)</f>
        <v>0</v>
      </c>
      <c r="G11" s="13">
        <f t="shared" si="0"/>
        <v>122102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4" s="81" customFormat="1" ht="12.75">
      <c r="A12" s="7"/>
      <c r="B12" s="7">
        <v>4010</v>
      </c>
      <c r="C12" s="87" t="s">
        <v>39</v>
      </c>
      <c r="D12" s="60">
        <v>88345</v>
      </c>
      <c r="E12" s="60">
        <v>4258</v>
      </c>
      <c r="F12" s="60">
        <v>0</v>
      </c>
      <c r="G12" s="61">
        <f t="shared" si="0"/>
        <v>92603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W12" s="5"/>
      <c r="X12" s="5"/>
    </row>
    <row r="13" spans="1:24" s="81" customFormat="1" ht="12.75">
      <c r="A13" s="7"/>
      <c r="B13" s="7">
        <v>4110</v>
      </c>
      <c r="C13" s="87" t="s">
        <v>40</v>
      </c>
      <c r="D13" s="60">
        <v>16461</v>
      </c>
      <c r="E13" s="60">
        <v>740</v>
      </c>
      <c r="F13" s="60">
        <v>0</v>
      </c>
      <c r="G13" s="61">
        <f t="shared" si="0"/>
        <v>17201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W13" s="5"/>
      <c r="X13" s="5"/>
    </row>
    <row r="14" spans="1:24" s="81" customFormat="1" ht="12.75">
      <c r="A14" s="7"/>
      <c r="B14" s="7">
        <v>4120</v>
      </c>
      <c r="C14" s="87" t="s">
        <v>41</v>
      </c>
      <c r="D14" s="60">
        <v>2409</v>
      </c>
      <c r="E14" s="60">
        <v>104</v>
      </c>
      <c r="F14" s="60">
        <v>0</v>
      </c>
      <c r="G14" s="61">
        <f t="shared" si="0"/>
        <v>2513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W14" s="5"/>
      <c r="X14" s="5"/>
    </row>
    <row r="15" spans="1:21" s="24" customFormat="1" ht="12.75">
      <c r="A15" s="35" t="s">
        <v>56</v>
      </c>
      <c r="B15" s="35"/>
      <c r="C15" s="56" t="s">
        <v>57</v>
      </c>
      <c r="D15" s="21">
        <v>10573959</v>
      </c>
      <c r="E15" s="22">
        <f>E16+E18</f>
        <v>25000</v>
      </c>
      <c r="F15" s="22">
        <f>F16+F18</f>
        <v>0</v>
      </c>
      <c r="G15" s="13">
        <f t="shared" si="0"/>
        <v>10598959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14.25" customHeight="1">
      <c r="A16" s="35" t="s">
        <v>58</v>
      </c>
      <c r="B16" s="35"/>
      <c r="C16" s="20" t="s">
        <v>59</v>
      </c>
      <c r="D16" s="21">
        <v>5965813</v>
      </c>
      <c r="E16" s="22">
        <f>SUM(E17:E17)</f>
        <v>1000</v>
      </c>
      <c r="F16" s="22">
        <f>SUM(F17:F17)</f>
        <v>0</v>
      </c>
      <c r="G16" s="13">
        <f t="shared" si="0"/>
        <v>5966813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84" s="24" customFormat="1" ht="12.75">
      <c r="A17" s="18"/>
      <c r="B17" s="32" t="s">
        <v>60</v>
      </c>
      <c r="C17" s="95" t="s">
        <v>61</v>
      </c>
      <c r="D17" s="34">
        <v>461904</v>
      </c>
      <c r="E17" s="19">
        <v>1000</v>
      </c>
      <c r="F17" s="19">
        <v>0</v>
      </c>
      <c r="G17" s="61">
        <f t="shared" si="0"/>
        <v>462904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21" s="24" customFormat="1" ht="14.25" customHeight="1">
      <c r="A18" s="35" t="s">
        <v>90</v>
      </c>
      <c r="B18" s="35"/>
      <c r="C18" s="20" t="s">
        <v>48</v>
      </c>
      <c r="D18" s="21">
        <v>100236</v>
      </c>
      <c r="E18" s="22">
        <f>SUM(E19:E19)</f>
        <v>24000</v>
      </c>
      <c r="F18" s="22">
        <f>SUM(F19:F19)</f>
        <v>0</v>
      </c>
      <c r="G18" s="13">
        <f>D18+E18-F18</f>
        <v>124236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84" s="24" customFormat="1" ht="12.75">
      <c r="A19" s="18"/>
      <c r="B19" s="32" t="s">
        <v>60</v>
      </c>
      <c r="C19" s="95" t="s">
        <v>61</v>
      </c>
      <c r="D19" s="34">
        <v>0</v>
      </c>
      <c r="E19" s="19">
        <v>24000</v>
      </c>
      <c r="F19" s="19">
        <v>0</v>
      </c>
      <c r="G19" s="61">
        <f>D19+E19-F19</f>
        <v>24000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21" s="24" customFormat="1" ht="12.75">
      <c r="A20" s="35" t="s">
        <v>44</v>
      </c>
      <c r="B20" s="35"/>
      <c r="C20" s="56" t="s">
        <v>45</v>
      </c>
      <c r="D20" s="21">
        <v>168100</v>
      </c>
      <c r="E20" s="22">
        <f>E21</f>
        <v>18440</v>
      </c>
      <c r="F20" s="22">
        <f>F21</f>
        <v>4647.08</v>
      </c>
      <c r="G20" s="13">
        <f t="shared" si="0"/>
        <v>181892.92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24" customFormat="1" ht="14.25" customHeight="1">
      <c r="A21" s="35" t="s">
        <v>46</v>
      </c>
      <c r="B21" s="35"/>
      <c r="C21" s="20" t="s">
        <v>47</v>
      </c>
      <c r="D21" s="21">
        <v>168000</v>
      </c>
      <c r="E21" s="22">
        <f>SUM(E22:E27)</f>
        <v>18440</v>
      </c>
      <c r="F21" s="22">
        <f>SUM(F22:F25)</f>
        <v>4647.08</v>
      </c>
      <c r="G21" s="13">
        <f t="shared" si="0"/>
        <v>181792.92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4" s="81" customFormat="1" ht="12.75">
      <c r="A22" s="7"/>
      <c r="B22" s="7">
        <v>4170</v>
      </c>
      <c r="C22" s="87" t="s">
        <v>14</v>
      </c>
      <c r="D22" s="60">
        <v>49600</v>
      </c>
      <c r="E22" s="60">
        <v>400</v>
      </c>
      <c r="F22" s="60">
        <v>0</v>
      </c>
      <c r="G22" s="61">
        <f t="shared" si="0"/>
        <v>50000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W22" s="5"/>
      <c r="X22" s="5"/>
    </row>
    <row r="23" spans="1:24" s="9" customFormat="1" ht="12.75">
      <c r="A23" s="7"/>
      <c r="B23" s="7">
        <v>4210</v>
      </c>
      <c r="C23" s="87" t="s">
        <v>18</v>
      </c>
      <c r="D23" s="60">
        <v>34200</v>
      </c>
      <c r="E23" s="60">
        <v>0</v>
      </c>
      <c r="F23" s="60">
        <v>4047.08</v>
      </c>
      <c r="G23" s="93">
        <f t="shared" si="0"/>
        <v>30152.92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  <c r="W23" s="5"/>
      <c r="X23" s="5"/>
    </row>
    <row r="24" spans="1:21" s="15" customFormat="1" ht="12.75">
      <c r="A24" s="12"/>
      <c r="B24" s="12">
        <v>4300</v>
      </c>
      <c r="C24" s="87" t="s">
        <v>11</v>
      </c>
      <c r="D24" s="94">
        <v>77400</v>
      </c>
      <c r="E24" s="34">
        <v>16540</v>
      </c>
      <c r="F24" s="60">
        <v>0</v>
      </c>
      <c r="G24" s="93">
        <f t="shared" si="0"/>
        <v>93940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5" customFormat="1" ht="25.5">
      <c r="A25" s="12"/>
      <c r="B25" s="12">
        <v>4370</v>
      </c>
      <c r="C25" s="87" t="s">
        <v>66</v>
      </c>
      <c r="D25" s="94">
        <v>3000</v>
      </c>
      <c r="E25" s="34">
        <v>0</v>
      </c>
      <c r="F25" s="60">
        <v>600</v>
      </c>
      <c r="G25" s="93">
        <f t="shared" si="0"/>
        <v>2400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15" customFormat="1" ht="25.5">
      <c r="A26" s="12"/>
      <c r="B26" s="12">
        <v>4740</v>
      </c>
      <c r="C26" s="87" t="s">
        <v>67</v>
      </c>
      <c r="D26" s="94">
        <v>0</v>
      </c>
      <c r="E26" s="34">
        <v>1000</v>
      </c>
      <c r="F26" s="60">
        <v>0</v>
      </c>
      <c r="G26" s="93">
        <f t="shared" si="0"/>
        <v>1000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5" customFormat="1" ht="25.5">
      <c r="A27" s="12"/>
      <c r="B27" s="12">
        <v>4750</v>
      </c>
      <c r="C27" s="87" t="s">
        <v>19</v>
      </c>
      <c r="D27" s="94">
        <v>0</v>
      </c>
      <c r="E27" s="34">
        <v>500</v>
      </c>
      <c r="F27" s="60">
        <v>0</v>
      </c>
      <c r="G27" s="93">
        <f t="shared" si="0"/>
        <v>500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24" customFormat="1" ht="12.75">
      <c r="A28" s="35" t="s">
        <v>33</v>
      </c>
      <c r="B28" s="35"/>
      <c r="C28" s="56" t="s">
        <v>34</v>
      </c>
      <c r="D28" s="21">
        <v>9845172</v>
      </c>
      <c r="E28" s="22">
        <f>E29+E41+E48+E50+E39</f>
        <v>253782.1</v>
      </c>
      <c r="F28" s="22">
        <f>F29+F41+F48+F50+F39</f>
        <v>164462.1</v>
      </c>
      <c r="G28" s="13">
        <f aca="true" t="shared" si="1" ref="G28:G36">D28+E28-F28</f>
        <v>9934492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24" customFormat="1" ht="38.25">
      <c r="A29" s="35" t="s">
        <v>82</v>
      </c>
      <c r="B29" s="35"/>
      <c r="C29" s="54" t="s">
        <v>35</v>
      </c>
      <c r="D29" s="21">
        <v>5737000</v>
      </c>
      <c r="E29" s="22">
        <f>SUM(E30:E38)</f>
        <v>180473</v>
      </c>
      <c r="F29" s="22">
        <f>SUM(F30:F38)</f>
        <v>4780</v>
      </c>
      <c r="G29" s="13">
        <f t="shared" si="1"/>
        <v>5912693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84" s="24" customFormat="1" ht="12.75">
      <c r="A30" s="18"/>
      <c r="B30" s="32" t="s">
        <v>36</v>
      </c>
      <c r="C30" s="95" t="s">
        <v>37</v>
      </c>
      <c r="D30" s="34">
        <v>0</v>
      </c>
      <c r="E30" s="19">
        <v>500</v>
      </c>
      <c r="F30" s="19">
        <v>0</v>
      </c>
      <c r="G30" s="61">
        <f t="shared" si="1"/>
        <v>500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1:84" s="24" customFormat="1" ht="12.75">
      <c r="A31" s="18"/>
      <c r="B31" s="32" t="s">
        <v>69</v>
      </c>
      <c r="C31" s="95" t="s">
        <v>38</v>
      </c>
      <c r="D31" s="34">
        <v>5570270</v>
      </c>
      <c r="E31" s="19">
        <v>170422</v>
      </c>
      <c r="F31" s="19">
        <v>0</v>
      </c>
      <c r="G31" s="61">
        <f t="shared" si="1"/>
        <v>5740692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1:24" s="81" customFormat="1" ht="12.75">
      <c r="A32" s="7"/>
      <c r="B32" s="7">
        <v>4010</v>
      </c>
      <c r="C32" s="87" t="s">
        <v>39</v>
      </c>
      <c r="D32" s="60">
        <v>95300</v>
      </c>
      <c r="E32" s="60">
        <v>7000</v>
      </c>
      <c r="F32" s="60">
        <v>0</v>
      </c>
      <c r="G32" s="61">
        <f t="shared" si="1"/>
        <v>102300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W32" s="5"/>
      <c r="X32" s="5"/>
    </row>
    <row r="33" spans="1:24" s="81" customFormat="1" ht="12.75">
      <c r="A33" s="7"/>
      <c r="B33" s="7">
        <v>4110</v>
      </c>
      <c r="C33" s="87" t="s">
        <v>40</v>
      </c>
      <c r="D33" s="60">
        <v>18800</v>
      </c>
      <c r="E33" s="60">
        <v>0</v>
      </c>
      <c r="F33" s="60">
        <v>4500</v>
      </c>
      <c r="G33" s="61">
        <f t="shared" si="1"/>
        <v>14300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W33" s="5"/>
      <c r="X33" s="5"/>
    </row>
    <row r="34" spans="1:24" s="81" customFormat="1" ht="12.75">
      <c r="A34" s="7"/>
      <c r="B34" s="7">
        <v>4120</v>
      </c>
      <c r="C34" s="87" t="s">
        <v>41</v>
      </c>
      <c r="D34" s="60">
        <v>2500</v>
      </c>
      <c r="E34" s="60">
        <v>0</v>
      </c>
      <c r="F34" s="60">
        <v>200</v>
      </c>
      <c r="G34" s="61">
        <f t="shared" si="1"/>
        <v>2300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W34" s="5"/>
      <c r="X34" s="5"/>
    </row>
    <row r="35" spans="1:24" s="9" customFormat="1" ht="12.75">
      <c r="A35" s="7"/>
      <c r="B35" s="7">
        <v>4210</v>
      </c>
      <c r="C35" s="87" t="s">
        <v>18</v>
      </c>
      <c r="D35" s="60">
        <v>7430</v>
      </c>
      <c r="E35" s="60">
        <v>1351</v>
      </c>
      <c r="F35" s="60">
        <v>0</v>
      </c>
      <c r="G35" s="93">
        <f t="shared" si="1"/>
        <v>8781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  <c r="W35" s="5"/>
      <c r="X35" s="5"/>
    </row>
    <row r="36" spans="1:24" s="9" customFormat="1" ht="12.75">
      <c r="A36" s="7"/>
      <c r="B36" s="7">
        <v>4280</v>
      </c>
      <c r="C36" s="87" t="s">
        <v>42</v>
      </c>
      <c r="D36" s="60">
        <v>200</v>
      </c>
      <c r="E36" s="60">
        <v>0</v>
      </c>
      <c r="F36" s="60">
        <v>80</v>
      </c>
      <c r="G36" s="93">
        <f t="shared" si="1"/>
        <v>120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/>
      <c r="W36" s="5"/>
      <c r="X36" s="5"/>
    </row>
    <row r="37" spans="1:21" s="15" customFormat="1" ht="25.5">
      <c r="A37" s="12"/>
      <c r="B37" s="12">
        <v>4740</v>
      </c>
      <c r="C37" s="87" t="s">
        <v>67</v>
      </c>
      <c r="D37" s="94">
        <v>1200</v>
      </c>
      <c r="E37" s="34">
        <v>500</v>
      </c>
      <c r="F37" s="60">
        <v>0</v>
      </c>
      <c r="G37" s="93">
        <f aca="true" t="shared" si="2" ref="G37:G49">D37+E37-F37</f>
        <v>1700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15" customFormat="1" ht="25.5">
      <c r="A38" s="12"/>
      <c r="B38" s="12">
        <v>4750</v>
      </c>
      <c r="C38" s="87" t="s">
        <v>19</v>
      </c>
      <c r="D38" s="94">
        <v>2000</v>
      </c>
      <c r="E38" s="34">
        <v>700</v>
      </c>
      <c r="F38" s="60">
        <v>0</v>
      </c>
      <c r="G38" s="93">
        <f t="shared" si="2"/>
        <v>2700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24" customFormat="1" ht="25.5">
      <c r="A39" s="35" t="s">
        <v>83</v>
      </c>
      <c r="B39" s="35"/>
      <c r="C39" s="54" t="s">
        <v>87</v>
      </c>
      <c r="D39" s="21">
        <v>750774</v>
      </c>
      <c r="E39" s="22">
        <f>SUM(E40:E40)</f>
        <v>0</v>
      </c>
      <c r="F39" s="22">
        <f>SUM(F40:F40)</f>
        <v>144908</v>
      </c>
      <c r="G39" s="13">
        <f t="shared" si="2"/>
        <v>605866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s="24" customFormat="1" ht="12.75">
      <c r="A40" s="18"/>
      <c r="B40" s="32" t="s">
        <v>69</v>
      </c>
      <c r="C40" s="95" t="s">
        <v>38</v>
      </c>
      <c r="D40" s="34">
        <v>750774</v>
      </c>
      <c r="E40" s="19">
        <v>0</v>
      </c>
      <c r="F40" s="19">
        <v>144908</v>
      </c>
      <c r="G40" s="19">
        <f t="shared" si="2"/>
        <v>605866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s="24" customFormat="1" ht="12.75">
      <c r="A41" s="35" t="s">
        <v>93</v>
      </c>
      <c r="B41" s="35"/>
      <c r="C41" s="54" t="s">
        <v>43</v>
      </c>
      <c r="D41" s="21">
        <v>1032200</v>
      </c>
      <c r="E41" s="22">
        <f>SUM(E42:E47)</f>
        <v>12000</v>
      </c>
      <c r="F41" s="22">
        <f>SUM(F42:F47)</f>
        <v>2700</v>
      </c>
      <c r="G41" s="13">
        <f t="shared" si="2"/>
        <v>1041500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84" s="24" customFormat="1" ht="12.75">
      <c r="A42" s="18"/>
      <c r="B42" s="32" t="s">
        <v>36</v>
      </c>
      <c r="C42" s="95" t="s">
        <v>37</v>
      </c>
      <c r="D42" s="34">
        <v>20600</v>
      </c>
      <c r="E42" s="19">
        <v>3300</v>
      </c>
      <c r="F42" s="19">
        <v>0</v>
      </c>
      <c r="G42" s="61">
        <f t="shared" si="2"/>
        <v>23900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</row>
    <row r="43" spans="1:24" s="81" customFormat="1" ht="12.75">
      <c r="A43" s="7"/>
      <c r="B43" s="7">
        <v>4010</v>
      </c>
      <c r="C43" s="87" t="s">
        <v>39</v>
      </c>
      <c r="D43" s="60">
        <v>646308.21</v>
      </c>
      <c r="E43" s="60">
        <v>6000</v>
      </c>
      <c r="F43" s="60">
        <v>0</v>
      </c>
      <c r="G43" s="61">
        <f t="shared" si="2"/>
        <v>652308.21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W43" s="5"/>
      <c r="X43" s="5"/>
    </row>
    <row r="44" spans="1:24" s="9" customFormat="1" ht="12.75">
      <c r="A44" s="7"/>
      <c r="B44" s="7">
        <v>4300</v>
      </c>
      <c r="C44" s="87" t="s">
        <v>11</v>
      </c>
      <c r="D44" s="60">
        <v>44621</v>
      </c>
      <c r="E44" s="60">
        <v>2000</v>
      </c>
      <c r="F44" s="60">
        <v>0</v>
      </c>
      <c r="G44" s="93">
        <f t="shared" si="2"/>
        <v>46621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0"/>
      <c r="W44" s="5"/>
      <c r="X44" s="5"/>
    </row>
    <row r="45" spans="1:21" s="15" customFormat="1" ht="12.75">
      <c r="A45" s="12"/>
      <c r="B45" s="12">
        <v>4350</v>
      </c>
      <c r="C45" s="87" t="s">
        <v>68</v>
      </c>
      <c r="D45" s="94">
        <v>0</v>
      </c>
      <c r="E45" s="34">
        <v>700</v>
      </c>
      <c r="F45" s="60">
        <v>0</v>
      </c>
      <c r="G45" s="93">
        <f t="shared" si="2"/>
        <v>700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15" customFormat="1" ht="12.75">
      <c r="A46" s="12"/>
      <c r="B46" s="12">
        <v>4410</v>
      </c>
      <c r="C46" s="87" t="s">
        <v>17</v>
      </c>
      <c r="D46" s="94">
        <v>13500</v>
      </c>
      <c r="E46" s="34">
        <v>0</v>
      </c>
      <c r="F46" s="60">
        <v>2000</v>
      </c>
      <c r="G46" s="93">
        <f t="shared" si="2"/>
        <v>11500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15" customFormat="1" ht="25.5">
      <c r="A47" s="12"/>
      <c r="B47" s="12">
        <v>4750</v>
      </c>
      <c r="C47" s="87" t="s">
        <v>19</v>
      </c>
      <c r="D47" s="94">
        <v>19000</v>
      </c>
      <c r="E47" s="34">
        <v>0</v>
      </c>
      <c r="F47" s="60">
        <v>700</v>
      </c>
      <c r="G47" s="93">
        <f t="shared" si="2"/>
        <v>18300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24" customFormat="1" ht="25.5">
      <c r="A48" s="35" t="s">
        <v>70</v>
      </c>
      <c r="B48" s="35"/>
      <c r="C48" s="20" t="s">
        <v>76</v>
      </c>
      <c r="D48" s="21">
        <v>70000</v>
      </c>
      <c r="E48" s="22">
        <f>SUM(E49:E49)</f>
        <v>2774.1</v>
      </c>
      <c r="F48" s="22">
        <f>SUM(F49:F49)</f>
        <v>0</v>
      </c>
      <c r="G48" s="13">
        <f t="shared" si="2"/>
        <v>72774.1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84" s="24" customFormat="1" ht="12.75">
      <c r="A49" s="18"/>
      <c r="B49" s="32" t="s">
        <v>55</v>
      </c>
      <c r="C49" s="95" t="s">
        <v>14</v>
      </c>
      <c r="D49" s="34">
        <v>15000</v>
      </c>
      <c r="E49" s="19">
        <v>2774.1</v>
      </c>
      <c r="F49" s="19">
        <v>0</v>
      </c>
      <c r="G49" s="61">
        <f t="shared" si="2"/>
        <v>17774.1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1:21" s="24" customFormat="1" ht="12.75">
      <c r="A50" s="35" t="s">
        <v>71</v>
      </c>
      <c r="B50" s="35"/>
      <c r="C50" s="54" t="s">
        <v>48</v>
      </c>
      <c r="D50" s="21">
        <v>1002646</v>
      </c>
      <c r="E50" s="22">
        <f>SUM(E51:E53)</f>
        <v>58535</v>
      </c>
      <c r="F50" s="22">
        <f>SUM(F51:F53)</f>
        <v>12074.1</v>
      </c>
      <c r="G50" s="13">
        <f aca="true" t="shared" si="3" ref="G50:G56">D50+E50-F50</f>
        <v>1049106.9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s="24" customFormat="1" ht="12.75">
      <c r="A51" s="18"/>
      <c r="B51" s="32" t="s">
        <v>69</v>
      </c>
      <c r="C51" s="95" t="s">
        <v>38</v>
      </c>
      <c r="D51" s="34">
        <v>874646</v>
      </c>
      <c r="E51" s="19">
        <v>14535</v>
      </c>
      <c r="F51" s="19">
        <v>0</v>
      </c>
      <c r="G51" s="19">
        <f t="shared" si="3"/>
        <v>889181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84" s="24" customFormat="1" ht="12.75">
      <c r="A52" s="18"/>
      <c r="B52" s="32" t="s">
        <v>72</v>
      </c>
      <c r="C52" s="87" t="s">
        <v>18</v>
      </c>
      <c r="D52" s="34">
        <v>0</v>
      </c>
      <c r="E52" s="19">
        <v>44000</v>
      </c>
      <c r="F52" s="19">
        <v>0</v>
      </c>
      <c r="G52" s="61">
        <f t="shared" si="3"/>
        <v>44000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</row>
    <row r="53" spans="1:24" s="81" customFormat="1" ht="25.5">
      <c r="A53" s="7"/>
      <c r="B53" s="7">
        <v>4330</v>
      </c>
      <c r="C53" s="87" t="s">
        <v>73</v>
      </c>
      <c r="D53" s="60">
        <v>123000</v>
      </c>
      <c r="E53" s="60">
        <v>0</v>
      </c>
      <c r="F53" s="60">
        <v>12074.1</v>
      </c>
      <c r="G53" s="98">
        <f t="shared" si="3"/>
        <v>110925.9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W53" s="5"/>
      <c r="X53" s="5"/>
    </row>
    <row r="54" spans="1:21" s="24" customFormat="1" ht="12.75">
      <c r="A54" s="35" t="s">
        <v>27</v>
      </c>
      <c r="B54" s="35"/>
      <c r="C54" s="56" t="s">
        <v>28</v>
      </c>
      <c r="D54" s="21">
        <v>600368</v>
      </c>
      <c r="E54" s="22">
        <f>E55</f>
        <v>189953</v>
      </c>
      <c r="F54" s="22">
        <f>F55</f>
        <v>0</v>
      </c>
      <c r="G54" s="13">
        <f t="shared" si="3"/>
        <v>790321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s="24" customFormat="1" ht="12.75">
      <c r="A55" s="35" t="s">
        <v>29</v>
      </c>
      <c r="B55" s="35"/>
      <c r="C55" s="54" t="s">
        <v>30</v>
      </c>
      <c r="D55" s="21">
        <v>345498</v>
      </c>
      <c r="E55" s="22">
        <f>SUM(E56:E56)</f>
        <v>189953</v>
      </c>
      <c r="F55" s="22">
        <f>SUM(F56:F56)</f>
        <v>0</v>
      </c>
      <c r="G55" s="13">
        <f t="shared" si="3"/>
        <v>535451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84" s="24" customFormat="1" ht="12.75">
      <c r="A56" s="18"/>
      <c r="B56" s="32" t="s">
        <v>49</v>
      </c>
      <c r="C56" s="95" t="s">
        <v>50</v>
      </c>
      <c r="D56" s="34">
        <v>277828</v>
      </c>
      <c r="E56" s="19">
        <v>189953</v>
      </c>
      <c r="F56" s="19">
        <v>0</v>
      </c>
      <c r="G56" s="61">
        <f t="shared" si="3"/>
        <v>467781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1:21" s="24" customFormat="1" ht="12.75">
      <c r="A57" s="35" t="s">
        <v>62</v>
      </c>
      <c r="B57" s="35"/>
      <c r="C57" s="56" t="s">
        <v>63</v>
      </c>
      <c r="D57" s="21">
        <v>582120.6</v>
      </c>
      <c r="E57" s="22">
        <f>E58</f>
        <v>500000</v>
      </c>
      <c r="F57" s="22">
        <f>F58</f>
        <v>0</v>
      </c>
      <c r="G57" s="13">
        <f>D57+E57-F57</f>
        <v>1082120.6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s="24" customFormat="1" ht="12.75">
      <c r="A58" s="35" t="s">
        <v>64</v>
      </c>
      <c r="B58" s="35"/>
      <c r="C58" s="54" t="s">
        <v>65</v>
      </c>
      <c r="D58" s="21">
        <v>369935.6</v>
      </c>
      <c r="E58" s="22">
        <f>SUM(E59:E59)</f>
        <v>500000</v>
      </c>
      <c r="F58" s="22">
        <f>SUM(F59:F59)</f>
        <v>0</v>
      </c>
      <c r="G58" s="13">
        <f>D58+E58-F58</f>
        <v>869935.6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84" s="24" customFormat="1" ht="12.75">
      <c r="A59" s="18"/>
      <c r="B59" s="32" t="s">
        <v>60</v>
      </c>
      <c r="C59" s="95" t="s">
        <v>61</v>
      </c>
      <c r="D59" s="34">
        <v>75859.6</v>
      </c>
      <c r="E59" s="19">
        <v>500000</v>
      </c>
      <c r="F59" s="19">
        <v>0</v>
      </c>
      <c r="G59" s="61">
        <f>D59+E59-F59</f>
        <v>575859.6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</row>
    <row r="60" spans="1:7" ht="18.75" customHeight="1">
      <c r="A60" s="36"/>
      <c r="B60" s="37"/>
      <c r="C60" s="36" t="s">
        <v>6</v>
      </c>
      <c r="D60" s="13">
        <v>32298289.77</v>
      </c>
      <c r="E60" s="21">
        <f>E20+E7+E15+E28+E54+E57+E10</f>
        <v>992277.1</v>
      </c>
      <c r="F60" s="21">
        <f>F20+F7+F15+F28+F54+F57+F10</f>
        <v>170109.18</v>
      </c>
      <c r="G60" s="13">
        <f>D60+E60-F60</f>
        <v>33120457.69</v>
      </c>
    </row>
    <row r="61" spans="1:84" s="24" customFormat="1" ht="20.25" customHeight="1">
      <c r="A61" s="25"/>
      <c r="B61" s="26"/>
      <c r="D61" s="27"/>
      <c r="E61" s="80"/>
      <c r="F61" s="99" t="s">
        <v>74</v>
      </c>
      <c r="G61" s="9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</row>
    <row r="62" spans="1:84" s="24" customFormat="1" ht="12.75">
      <c r="A62" s="25"/>
      <c r="B62" s="26"/>
      <c r="C62" s="38"/>
      <c r="D62" s="27"/>
      <c r="E62" s="100"/>
      <c r="F62" s="99"/>
      <c r="G62" s="9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</row>
    <row r="63" spans="1:84" s="24" customFormat="1" ht="12.75">
      <c r="A63" s="25"/>
      <c r="B63" s="26"/>
      <c r="C63" s="38"/>
      <c r="D63" s="27" t="s">
        <v>8</v>
      </c>
      <c r="E63" s="81"/>
      <c r="F63" s="99" t="s">
        <v>75</v>
      </c>
      <c r="G63" s="9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</row>
    <row r="64" spans="3:7" ht="12.75">
      <c r="C64" s="31"/>
      <c r="D64" s="31"/>
      <c r="E64" s="31"/>
      <c r="F64" s="31"/>
      <c r="G64" s="55"/>
    </row>
    <row r="65" spans="3:7" ht="12.75">
      <c r="C65" s="31"/>
      <c r="D65" s="55"/>
      <c r="E65" s="31"/>
      <c r="F65" s="55"/>
      <c r="G65" s="55"/>
    </row>
    <row r="66" spans="3:7" ht="12.75">
      <c r="C66" s="31"/>
      <c r="D66" s="31"/>
      <c r="E66" s="55"/>
      <c r="F66" s="31"/>
      <c r="G66" s="55">
        <f>G60-D60</f>
        <v>822167.9200000018</v>
      </c>
    </row>
    <row r="67" spans="3:7" ht="12.75">
      <c r="C67" s="31"/>
      <c r="D67" s="31"/>
      <c r="E67" s="55"/>
      <c r="F67" s="31"/>
      <c r="G67" s="31"/>
    </row>
    <row r="68" spans="3:7" ht="12.75">
      <c r="C68" s="31"/>
      <c r="D68" s="31"/>
      <c r="E68" s="39"/>
      <c r="F68" s="39"/>
      <c r="G68" s="31"/>
    </row>
    <row r="69" spans="3:7" ht="12.75">
      <c r="C69" s="31"/>
      <c r="D69" s="55"/>
      <c r="E69" s="55"/>
      <c r="F69" s="31"/>
      <c r="G69" s="31"/>
    </row>
    <row r="70" spans="3:7" ht="12.75">
      <c r="C70" s="31"/>
      <c r="D70" s="31"/>
      <c r="E70" s="55"/>
      <c r="F70" s="31"/>
      <c r="G70" s="31"/>
    </row>
    <row r="71" spans="3:7" ht="12.75">
      <c r="C71" s="31"/>
      <c r="D71" s="31"/>
      <c r="E71" s="55"/>
      <c r="F71" s="31"/>
      <c r="G71" s="31"/>
    </row>
    <row r="72" spans="3:7" ht="12.75">
      <c r="C72" s="31"/>
      <c r="D72" s="31"/>
      <c r="E72" s="31"/>
      <c r="F72" s="31"/>
      <c r="G72" s="31"/>
    </row>
    <row r="73" spans="3:7" ht="12.75">
      <c r="C73" s="31"/>
      <c r="D73" s="31"/>
      <c r="E73" s="31"/>
      <c r="F73" s="31"/>
      <c r="G73" s="31"/>
    </row>
    <row r="74" spans="3:7" ht="12.75">
      <c r="C74" s="31"/>
      <c r="D74" s="31"/>
      <c r="E74" s="31"/>
      <c r="F74" s="31"/>
      <c r="G74" s="31"/>
    </row>
    <row r="75" spans="3:7" ht="12.75">
      <c r="C75" s="31"/>
      <c r="D75" s="31"/>
      <c r="E75" s="31"/>
      <c r="F75" s="31"/>
      <c r="G75" s="31"/>
    </row>
    <row r="76" spans="3:7" ht="12.75">
      <c r="C76" s="31"/>
      <c r="D76" s="31"/>
      <c r="E76" s="31"/>
      <c r="F76" s="31"/>
      <c r="G76" s="31"/>
    </row>
    <row r="77" spans="3:7" ht="12.75">
      <c r="C77" s="31"/>
      <c r="D77" s="31"/>
      <c r="E77" s="31"/>
      <c r="F77" s="31"/>
      <c r="G77" s="31"/>
    </row>
    <row r="78" spans="3:7" ht="12.75">
      <c r="C78" s="31"/>
      <c r="D78" s="31"/>
      <c r="E78" s="31"/>
      <c r="F78" s="31"/>
      <c r="G78" s="31"/>
    </row>
    <row r="79" spans="3:7" ht="12.75">
      <c r="C79" s="31"/>
      <c r="D79" s="31"/>
      <c r="E79" s="31"/>
      <c r="F79" s="31"/>
      <c r="G79" s="31"/>
    </row>
    <row r="80" spans="3:7" ht="12.75">
      <c r="C80" s="31"/>
      <c r="D80" s="31"/>
      <c r="E80" s="31"/>
      <c r="F80" s="31"/>
      <c r="G80" s="31"/>
    </row>
    <row r="81" spans="3:7" ht="12.75">
      <c r="C81" s="31"/>
      <c r="D81" s="31"/>
      <c r="E81" s="31"/>
      <c r="F81" s="31"/>
      <c r="G81" s="31"/>
    </row>
    <row r="82" spans="3:7" ht="12.75">
      <c r="C82" s="31"/>
      <c r="D82" s="31"/>
      <c r="E82" s="31"/>
      <c r="F82" s="31"/>
      <c r="G82" s="31"/>
    </row>
    <row r="83" spans="3:7" ht="12.75">
      <c r="C83" s="31"/>
      <c r="D83" s="31"/>
      <c r="E83" s="31"/>
      <c r="F83" s="31"/>
      <c r="G83" s="31"/>
    </row>
    <row r="84" spans="22:84" s="31" customFormat="1" ht="12.75"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</row>
    <row r="85" spans="22:84" s="31" customFormat="1" ht="12.75"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</row>
    <row r="86" spans="22:84" s="31" customFormat="1" ht="12.75"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</row>
    <row r="87" spans="22:84" s="31" customFormat="1" ht="12.75"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</row>
    <row r="88" spans="22:84" s="31" customFormat="1" ht="12.75"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</row>
    <row r="89" spans="22:84" s="31" customFormat="1" ht="12.75"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</row>
    <row r="90" spans="22:84" s="31" customFormat="1" ht="12.75"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</row>
    <row r="91" spans="22:84" s="31" customFormat="1" ht="12.75"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</row>
    <row r="92" spans="22:84" s="31" customFormat="1" ht="12.75"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</row>
    <row r="93" spans="22:84" s="31" customFormat="1" ht="12.75"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</row>
    <row r="94" spans="22:84" s="31" customFormat="1" ht="12.75"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</row>
    <row r="95" spans="22:84" s="31" customFormat="1" ht="12.75"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</row>
    <row r="96" spans="22:84" s="31" customFormat="1" ht="12.75"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</row>
    <row r="97" spans="22:84" s="31" customFormat="1" ht="12.75"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</row>
    <row r="98" spans="22:84" s="31" customFormat="1" ht="12.75"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</row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ht="12.75">
      <c r="C143" s="31"/>
    </row>
    <row r="144" ht="12.75">
      <c r="C144" s="31"/>
    </row>
    <row r="145" ht="12.75">
      <c r="C145" s="31"/>
    </row>
    <row r="146" ht="12.75">
      <c r="C146" s="31"/>
    </row>
  </sheetData>
  <mergeCells count="3">
    <mergeCell ref="W6:X6"/>
    <mergeCell ref="A1:F1"/>
    <mergeCell ref="W5:X5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2007-10-30T08:31:56Z</cp:lastPrinted>
  <dcterms:created xsi:type="dcterms:W3CDTF">2000-11-16T08:27:55Z</dcterms:created>
  <dcterms:modified xsi:type="dcterms:W3CDTF">2007-10-30T08:32:00Z</dcterms:modified>
  <cp:category/>
  <cp:version/>
  <cp:contentType/>
  <cp:contentStatus/>
</cp:coreProperties>
</file>