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0"/>
  </bookViews>
  <sheets>
    <sheet name="dochody" sheetId="1" r:id="rId1"/>
    <sheet name="Wydatki" sheetId="2" r:id="rId2"/>
    <sheet name="Zlec.plan wydatków" sheetId="3" r:id="rId3"/>
  </sheets>
  <definedNames>
    <definedName name="_xlnm.Print_Area" localSheetId="1">'Wydatki'!$A$1:$G$152</definedName>
  </definedNames>
  <calcPr fullCalcOnLoad="1"/>
</workbook>
</file>

<file path=xl/sharedStrings.xml><?xml version="1.0" encoding="utf-8"?>
<sst xmlns="http://schemas.openxmlformats.org/spreadsheetml/2006/main" count="414" uniqueCount="197">
  <si>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</si>
  <si>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</si>
  <si>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</si>
  <si>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</si>
  <si>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</si>
  <si>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</si>
  <si>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</si>
  <si>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</si>
  <si>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>DZIAŁ 852</t>
  </si>
  <si>
    <t>POMOC SPOŁECZNA</t>
  </si>
  <si>
    <t xml:space="preserve"> </t>
  </si>
  <si>
    <t>Załącznik Nr 2</t>
  </si>
  <si>
    <t xml:space="preserve"> Plan po zmianach   </t>
  </si>
  <si>
    <t>DZIAŁ 801</t>
  </si>
  <si>
    <t>OŚWIATA I WYCHOWANIE</t>
  </si>
  <si>
    <t xml:space="preserve">Zmiany w planie dochodów budżetowych na 2005 rok </t>
  </si>
  <si>
    <t>Zmiany w planie wydatków  budżetowych na 2005 rok.</t>
  </si>
  <si>
    <t>do UCHWAŁY RM w Sępólnie Krajeńskim</t>
  </si>
  <si>
    <t>Załącznik Nr 1</t>
  </si>
  <si>
    <t>do UCHWAŁY  RM  w Sępólnie Kraj.</t>
  </si>
  <si>
    <t>80104</t>
  </si>
  <si>
    <t>Przedszkola</t>
  </si>
  <si>
    <t>Przewodniczący Rady Miejskiej</t>
  </si>
  <si>
    <t>Edward Stachowicz</t>
  </si>
  <si>
    <t>4210</t>
  </si>
  <si>
    <t>3110</t>
  </si>
  <si>
    <t>Świadczenia społeczne</t>
  </si>
  <si>
    <t>80101</t>
  </si>
  <si>
    <t>Szkoły podstawowe</t>
  </si>
  <si>
    <t>Zakup materiałów i wyposażenia</t>
  </si>
  <si>
    <t>Zakup usług pozostałych</t>
  </si>
  <si>
    <t>4300</t>
  </si>
  <si>
    <t>4260</t>
  </si>
  <si>
    <t>Zakup energii</t>
  </si>
  <si>
    <t>85219</t>
  </si>
  <si>
    <t>4240</t>
  </si>
  <si>
    <t>Zakup pomocy nauk.dyd. i książek</t>
  </si>
  <si>
    <t>85212</t>
  </si>
  <si>
    <t>85214</t>
  </si>
  <si>
    <t>Zasiłki i pomoc w naturze oraz składki na ubezpieczenie emerytalne i rentowe</t>
  </si>
  <si>
    <t>DZIAŁ 854</t>
  </si>
  <si>
    <t>EDUKACYJNA OPIEKA WYCHOWAWCZA</t>
  </si>
  <si>
    <t>4270</t>
  </si>
  <si>
    <t>Zakup usług remontowych</t>
  </si>
  <si>
    <t>6050</t>
  </si>
  <si>
    <t>4170</t>
  </si>
  <si>
    <t>Wynagrodzenia bezosobowe</t>
  </si>
  <si>
    <t>4410</t>
  </si>
  <si>
    <t>Podróże służbowe krajowe</t>
  </si>
  <si>
    <t>Ośrodki Pomocy Społecznej</t>
  </si>
  <si>
    <t>Placówki wychowania pozaszkolnego</t>
  </si>
  <si>
    <t>2030</t>
  </si>
  <si>
    <t>Dotacje celowe otrzymane z budżetu państwa na realizację własnych zadań bieżących gmin (związków gmin)</t>
  </si>
  <si>
    <t>Załącznik Nr 3</t>
  </si>
  <si>
    <t>Zmiany w planie wydatków  zadań zleconych na 2005 rok.</t>
  </si>
  <si>
    <t>Świadczenia rodzinne oraz składki na ubezpieczenie emerytalne i rentowe z ubezpieczenia społecznego</t>
  </si>
  <si>
    <t>DZIAŁ 600</t>
  </si>
  <si>
    <t>TRANSPORT  I  ŁĄCZNOŚĆ</t>
  </si>
  <si>
    <t>60016</t>
  </si>
  <si>
    <t>Drogi publiczne gminne</t>
  </si>
  <si>
    <t>80103</t>
  </si>
  <si>
    <t>Wydatki inwestycyjne jednostek budżetow.</t>
  </si>
  <si>
    <t>4010</t>
  </si>
  <si>
    <t>Wynagrodzenia osobowe pracowników</t>
  </si>
  <si>
    <t>4110</t>
  </si>
  <si>
    <t>Składki na ubezpieczenie społecze</t>
  </si>
  <si>
    <t>80114</t>
  </si>
  <si>
    <t>Zespoły obsługi ekonomiczno-administracyjnej szkół</t>
  </si>
  <si>
    <t>6060</t>
  </si>
  <si>
    <t>Zakupy inwestycyjne jednostek budżetowych</t>
  </si>
  <si>
    <t>DZIAŁ 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</si>
  <si>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</si>
  <si>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</si>
  <si>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</si>
  <si>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85295</t>
  </si>
  <si>
    <t>Pozostała działalność</t>
  </si>
  <si>
    <t>80195</t>
  </si>
  <si>
    <t>4120</t>
  </si>
  <si>
    <t>Składki na Fundusz Pracy</t>
  </si>
  <si>
    <t>DZIAŁ 921</t>
  </si>
  <si>
    <t>KULTURA  I OCHRONA DZIEDZICTWA NARODOWEGO</t>
  </si>
  <si>
    <t>Pozostałe zadania w zakresie kultury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</si>
  <si>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</si>
  <si>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</si>
  <si>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</si>
  <si>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</si>
  <si>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</si>
  <si>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</si>
  <si>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0340</t>
  </si>
  <si>
    <t>Podatek od środkow transportowych</t>
  </si>
  <si>
    <t>0910</t>
  </si>
  <si>
    <t>Odsetki od nieterminowych wpłat z tytułu podatków i opłat</t>
  </si>
  <si>
    <t>2440</t>
  </si>
  <si>
    <t>Dotacje otrzymane z funduszy celowych na realizację zadań bieżących jednostek sektora finansów publicznych</t>
  </si>
  <si>
    <t>0500</t>
  </si>
  <si>
    <t>Podatek od czynności cywilnoprawnych</t>
  </si>
  <si>
    <t>75616</t>
  </si>
  <si>
    <t>0370</t>
  </si>
  <si>
    <t>Podatek od posiadania psów</t>
  </si>
  <si>
    <t>TRANSPORT I ŁACZNOŚĆ</t>
  </si>
  <si>
    <t>2700</t>
  </si>
  <si>
    <t>Środki na dofinansowanie własnych zadań bieżących gmin(związków gmin), powiatów(związków powiatów), samorządów województw, pozyskane z innych źródeł</t>
  </si>
  <si>
    <t>0750</t>
  </si>
  <si>
    <t>Dochody z najmu i dzierżawy składników majątkowych Skarbu Państwa, jednostek samorządu terytorialnego oraz innych umów o podobnym charakterze</t>
  </si>
  <si>
    <t>0920</t>
  </si>
  <si>
    <t>Pozostałe odsetki</t>
  </si>
  <si>
    <t>6630</t>
  </si>
  <si>
    <t>Dotacje celowe otrzymane z samorządu województwa na inwestycje i zakupy inwestycyjne realizowane na podstawie porozumień (umów) między jednostkami samorządu terytorialnego</t>
  </si>
  <si>
    <t>0830</t>
  </si>
  <si>
    <t>Wpływy z usług</t>
  </si>
  <si>
    <t>0970</t>
  </si>
  <si>
    <t>Ośrodki pomocy społecznej</t>
  </si>
  <si>
    <t>DZIAŁ 900</t>
  </si>
  <si>
    <t>GOSPODARKA KOMUNALNA I OCHRONA ŚRODOWISKA</t>
  </si>
  <si>
    <t xml:space="preserve">KULTURA I OCHRONA DZIEDZICTWA NARODOWEGO </t>
  </si>
  <si>
    <t>2330</t>
  </si>
  <si>
    <t xml:space="preserve">Dotacje celowe otrzymane z samorządu województwa na zadania bieżące ralizowane na podstawie porozumień(umów) między jednostami samorządu terytorialnego </t>
  </si>
  <si>
    <t>DZIAŁ 010</t>
  </si>
  <si>
    <t>ROLNICTWO I ŁOWIECTWO</t>
  </si>
  <si>
    <t>01010</t>
  </si>
  <si>
    <t>Infrastruktura wodociągowa i sanitacyjna wsi</t>
  </si>
  <si>
    <t>01030</t>
  </si>
  <si>
    <t>Izby rolnicze</t>
  </si>
  <si>
    <t>2850</t>
  </si>
  <si>
    <t>Wpłaty gmin na rzecz izb rolniczych w wysokości 2% uzyskanych wpływów z podatku rolnego</t>
  </si>
  <si>
    <t>DZIAŁ 700</t>
  </si>
  <si>
    <t>GOSPODARKA MIESZKANIOWA</t>
  </si>
  <si>
    <t>70004</t>
  </si>
  <si>
    <t>Rózne jednostki obsługi gospodarki mieszkaniowej</t>
  </si>
  <si>
    <t>70005</t>
  </si>
  <si>
    <t>Gospodarka gruntami i nieruchomościami</t>
  </si>
  <si>
    <t>DZIAŁ 710</t>
  </si>
  <si>
    <t>DZIAŁALNOŚĆ USŁUGOWA</t>
  </si>
  <si>
    <t>71004</t>
  </si>
  <si>
    <t>Plany zagospodarownia przestrzennego</t>
  </si>
  <si>
    <t>DZIAŁ 750</t>
  </si>
  <si>
    <t>ADMINISTRACJA PUBLICZNA</t>
  </si>
  <si>
    <t>75022</t>
  </si>
  <si>
    <t>Rady gminy(miast i miast na prawach powiatu)</t>
  </si>
  <si>
    <t>3030</t>
  </si>
  <si>
    <t>Różne wydatki na rzecz osób fizycznych</t>
  </si>
  <si>
    <t>Podróże  służbowe krajowe</t>
  </si>
  <si>
    <t>75023</t>
  </si>
  <si>
    <t>Urzędy gmin(miast na prawach powiatu)</t>
  </si>
  <si>
    <t>3020</t>
  </si>
  <si>
    <t>Nagrody i wydatki osobowe nie zaliczane do wynagrodzeń</t>
  </si>
  <si>
    <t>4350</t>
  </si>
  <si>
    <t>Zakup usług dostępu do sieci Internet</t>
  </si>
  <si>
    <t>4440</t>
  </si>
  <si>
    <t>Odpis na zakładowy fundusz mieszkaniowy</t>
  </si>
  <si>
    <t>Składki na ubezpieczenie społeczne</t>
  </si>
  <si>
    <t>Oddziały przedszkolne w szkołach podstawowych</t>
  </si>
  <si>
    <t>4280</t>
  </si>
  <si>
    <t>Zakup usług zdrowotnych</t>
  </si>
  <si>
    <t>80146</t>
  </si>
  <si>
    <t>Dokształcanie i doskonalanie nauczycieli</t>
  </si>
  <si>
    <t>3250</t>
  </si>
  <si>
    <t>Stypendia różne</t>
  </si>
  <si>
    <t>85215</t>
  </si>
  <si>
    <t>Dodatki mieszkaniowe</t>
  </si>
  <si>
    <t>85401</t>
  </si>
  <si>
    <t>Świetlice szkolne</t>
  </si>
  <si>
    <t>Gospodarka ściekowa i ochrona wód</t>
  </si>
  <si>
    <t>Oczyszczanie miast i wsi</t>
  </si>
  <si>
    <t>75647</t>
  </si>
  <si>
    <t>DOCHODY OD OSÓB PRAWNYCH OD OSÓB FIZYCZNYCH I OD INNYCH JEDNOSTEK NIEPOSIADAJĄCYCH OSOBOWOŚCI PRAWNEJ ORAZ WYDATKI ZWIĄZANE Z ICH POBOREM</t>
  </si>
  <si>
    <t>4100</t>
  </si>
  <si>
    <t>Wynagrodzenie agencyjno-prowizyjne</t>
  </si>
  <si>
    <t>Pobór podatków, opłat i niepodatkowych należności budżetowych</t>
  </si>
  <si>
    <t>DZIAŁ 757</t>
  </si>
  <si>
    <t>OBSŁUGA DŁUGU PUBLICZNEGO</t>
  </si>
  <si>
    <t>75702</t>
  </si>
  <si>
    <t>Obsługa papierów wartościowych, kredytów i pożyczek jednostek samorządu terytorialnego</t>
  </si>
  <si>
    <t>8070</t>
  </si>
  <si>
    <t>Odsetki i dyskonto od krajowych skarbowych papierów wartościowych oraz od krajowych pożyczek i kredytów</t>
  </si>
  <si>
    <t>Wpływy z podatku rolnego, podatku leśnego, podatku od spadków i darowizn, podatku od czynności cywilnoprawnych oraz podatków i opłat lokalnych od osób fizycznych</t>
  </si>
  <si>
    <t>Wpływy z różnych dochodów</t>
  </si>
  <si>
    <t>92105</t>
  </si>
  <si>
    <t>Urzędy gmin(miast i miast na prawach powiatu)</t>
  </si>
  <si>
    <t>75601</t>
  </si>
  <si>
    <t>Wpływy podatku dochodowego od osób fizycznych</t>
  </si>
  <si>
    <t>0350</t>
  </si>
  <si>
    <t>Podatek od działalności gospodarczej osób fizycznych, opłacanych w formie karty podatkowej</t>
  </si>
  <si>
    <t>0410</t>
  </si>
  <si>
    <t>Wpływy z opłaty skarbowej</t>
  </si>
  <si>
    <t>4430</t>
  </si>
  <si>
    <t>Rózne opłaty i składki</t>
  </si>
  <si>
    <t>DZIAŁ 851</t>
  </si>
  <si>
    <t>OCHRONA ZDROWIA</t>
  </si>
  <si>
    <t>85117</t>
  </si>
  <si>
    <t>Zakłady opiekuńczo-lecznicze i pilęgnacyjno-opiekuńcze</t>
  </si>
  <si>
    <t>2820</t>
  </si>
  <si>
    <t>Dotacja celowa z budżetu na finansowanie lub dofinansowanie zadań zleconych do realizacji stowarzyszeniom</t>
  </si>
  <si>
    <t>Oświetlenie ulic, placów i dróg</t>
  </si>
  <si>
    <t>Nr XXXVIII/312/05 z dnia 20 grudnia 2005 roku</t>
  </si>
  <si>
    <t>Nr XXXVIII/312/05 z dnia  29 grudnia 2005 roku</t>
  </si>
  <si>
    <t>Nr XXXVIII/312/05 z dnia  29 grudnia 2005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</si>
</sst>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5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4" fillId="0" borderId="1" xfId="15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/>
    </xf>
    <xf numFmtId="3" fontId="4" fillId="0" borderId="1" xfId="15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5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3" fontId="5" fillId="0" borderId="1" xfId="15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5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5" fillId="0" borderId="1" xfId="15" applyNumberFormat="1" applyFont="1" applyBorder="1" applyAlignment="1">
      <alignment vertical="center" wrapText="1"/>
    </xf>
    <xf numFmtId="3" fontId="4" fillId="0" borderId="1" xfId="15" applyNumberFormat="1" applyFont="1" applyBorder="1" applyAlignment="1">
      <alignment vertical="center" wrapText="1"/>
    </xf>
    <xf numFmtId="3" fontId="4" fillId="0" borderId="1" xfId="15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3" fontId="4" fillId="0" borderId="0" xfId="15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3" fontId="5" fillId="0" borderId="0" xfId="15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3" fontId="5" fillId="0" borderId="3" xfId="15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0" fontId="5" fillId="0" borderId="5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1"/>
  <sheetViews>
    <sheetView tabSelected="1" zoomScale="75" zoomScaleNormal="75" zoomScaleSheetLayoutView="50" workbookViewId="0" topLeftCell="A1">
      <selection activeCell="E4" sqref="E4:G4"/>
    </sheetView>
  </sheetViews>
  <sheetFormatPr defaultColWidth="9.00390625" defaultRowHeight="12.75"/>
  <cols>
    <col min="1" max="1" width="15.75390625" style="16" customWidth="1"/>
    <col min="2" max="2" width="7.875" style="0" customWidth="1"/>
    <col min="3" max="3" width="56.625" style="0" customWidth="1"/>
    <col min="4" max="4" width="18.00390625" style="0" customWidth="1"/>
    <col min="5" max="5" width="19.375" style="0" customWidth="1"/>
    <col min="6" max="6" width="18.00390625" style="0" customWidth="1"/>
    <col min="7" max="7" width="24.25390625" style="0" customWidth="1"/>
    <col min="8" max="84" width="9.125" style="16" customWidth="1"/>
  </cols>
  <sheetData>
    <row r="1" spans="1:7" s="19" customFormat="1" ht="26.25">
      <c r="A1" s="100" t="s">
        <v>15</v>
      </c>
      <c r="B1" s="101"/>
      <c r="C1" s="101"/>
      <c r="D1" s="101"/>
      <c r="E1" s="101"/>
      <c r="F1" s="101"/>
      <c r="G1" s="18"/>
    </row>
    <row r="2" spans="1:7" s="19" customFormat="1" ht="20.25" customHeight="1">
      <c r="A2" s="52"/>
      <c r="B2" s="53"/>
      <c r="C2" s="53"/>
      <c r="D2" s="53"/>
      <c r="E2" s="98" t="s">
        <v>18</v>
      </c>
      <c r="F2" s="98"/>
      <c r="G2" s="98"/>
    </row>
    <row r="3" spans="1:7" s="19" customFormat="1" ht="17.25" customHeight="1">
      <c r="A3" s="52"/>
      <c r="B3" s="53"/>
      <c r="C3" s="53"/>
      <c r="D3" s="53"/>
      <c r="E3" s="98" t="s">
        <v>19</v>
      </c>
      <c r="F3" s="98"/>
      <c r="G3" s="98"/>
    </row>
    <row r="4" spans="1:7" s="19" customFormat="1" ht="16.5" customHeight="1">
      <c r="A4" s="57"/>
      <c r="B4" s="58"/>
      <c r="C4" s="58"/>
      <c r="D4" s="58"/>
      <c r="E4" s="99" t="s">
        <v>196</v>
      </c>
      <c r="F4" s="99"/>
      <c r="G4" s="99"/>
    </row>
    <row r="5" spans="1:7" s="21" customFormat="1" ht="47.25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22" customFormat="1" ht="15.75">
      <c r="A6" s="69">
        <v>1</v>
      </c>
      <c r="B6" s="70">
        <v>2</v>
      </c>
      <c r="C6" s="71">
        <v>3</v>
      </c>
      <c r="D6" s="71">
        <v>4</v>
      </c>
      <c r="E6" s="71">
        <v>5</v>
      </c>
      <c r="F6" s="72">
        <v>6</v>
      </c>
      <c r="G6" s="69">
        <v>7</v>
      </c>
    </row>
    <row r="7" spans="1:84" s="5" customFormat="1" ht="25.5" customHeight="1">
      <c r="A7" s="7" t="s">
        <v>56</v>
      </c>
      <c r="B7" s="8"/>
      <c r="C7" s="4" t="s">
        <v>99</v>
      </c>
      <c r="D7" s="9">
        <v>54000</v>
      </c>
      <c r="E7" s="3">
        <f>E8</f>
        <v>1000</v>
      </c>
      <c r="F7" s="3">
        <f>F8</f>
        <v>0</v>
      </c>
      <c r="G7" s="3">
        <f aca="true" t="shared" si="0" ref="G7:G24">D7+E7-F7</f>
        <v>55000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</row>
    <row r="8" spans="1:84" s="14" customFormat="1" ht="21" customHeight="1">
      <c r="A8" s="11" t="s">
        <v>58</v>
      </c>
      <c r="B8" s="12"/>
      <c r="C8" s="73" t="s">
        <v>59</v>
      </c>
      <c r="D8" s="15">
        <v>54000</v>
      </c>
      <c r="E8" s="3">
        <f>SUM(E9:E9)</f>
        <v>1000</v>
      </c>
      <c r="F8" s="3">
        <f>SUM(F9:F9)</f>
        <v>0</v>
      </c>
      <c r="G8" s="3">
        <f t="shared" si="0"/>
        <v>55000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</row>
    <row r="9" spans="1:84" s="56" customFormat="1" ht="49.5" customHeight="1">
      <c r="A9" s="35"/>
      <c r="B9" s="74" t="s">
        <v>100</v>
      </c>
      <c r="C9" s="84" t="s">
        <v>101</v>
      </c>
      <c r="D9" s="36">
        <v>0</v>
      </c>
      <c r="E9" s="17">
        <v>1000</v>
      </c>
      <c r="F9" s="17">
        <v>0</v>
      </c>
      <c r="G9" s="17">
        <f t="shared" si="0"/>
        <v>1000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</row>
    <row r="10" spans="1:84" s="5" customFormat="1" ht="25.5" customHeight="1">
      <c r="A10" s="7" t="s">
        <v>125</v>
      </c>
      <c r="B10" s="8"/>
      <c r="C10" s="4" t="s">
        <v>126</v>
      </c>
      <c r="D10" s="9">
        <v>541000</v>
      </c>
      <c r="E10" s="3">
        <f>E11</f>
        <v>0</v>
      </c>
      <c r="F10" s="3">
        <f>F11</f>
        <v>4000</v>
      </c>
      <c r="G10" s="3">
        <f aca="true" t="shared" si="1" ref="G10:G16">D10+E10-F10</f>
        <v>537000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</row>
    <row r="11" spans="1:84" s="14" customFormat="1" ht="21" customHeight="1">
      <c r="A11" s="11" t="s">
        <v>129</v>
      </c>
      <c r="B11" s="12"/>
      <c r="C11" s="73" t="s">
        <v>130</v>
      </c>
      <c r="D11" s="15">
        <v>541000</v>
      </c>
      <c r="E11" s="3">
        <f>SUM(E12:E12)</f>
        <v>0</v>
      </c>
      <c r="F11" s="3">
        <f>SUM(F12:F12)</f>
        <v>4000</v>
      </c>
      <c r="G11" s="3">
        <f t="shared" si="1"/>
        <v>537000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</row>
    <row r="12" spans="1:84" s="56" customFormat="1" ht="15.75">
      <c r="A12" s="35"/>
      <c r="B12" s="74" t="s">
        <v>104</v>
      </c>
      <c r="C12" s="84" t="s">
        <v>105</v>
      </c>
      <c r="D12" s="36">
        <v>5000</v>
      </c>
      <c r="E12" s="17">
        <v>0</v>
      </c>
      <c r="F12" s="17">
        <v>4000</v>
      </c>
      <c r="G12" s="17">
        <f t="shared" si="1"/>
        <v>1000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</row>
    <row r="13" spans="1:84" s="5" customFormat="1" ht="25.5" customHeight="1">
      <c r="A13" s="7" t="s">
        <v>135</v>
      </c>
      <c r="B13" s="8"/>
      <c r="C13" s="4" t="s">
        <v>136</v>
      </c>
      <c r="D13" s="9">
        <v>192902</v>
      </c>
      <c r="E13" s="3">
        <f>E14</f>
        <v>0</v>
      </c>
      <c r="F13" s="3">
        <f>F14</f>
        <v>6000</v>
      </c>
      <c r="G13" s="3">
        <f t="shared" si="1"/>
        <v>186902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</row>
    <row r="14" spans="1:84" s="14" customFormat="1" ht="21" customHeight="1">
      <c r="A14" s="11" t="s">
        <v>142</v>
      </c>
      <c r="B14" s="12"/>
      <c r="C14" s="73" t="s">
        <v>178</v>
      </c>
      <c r="D14" s="15">
        <v>77202</v>
      </c>
      <c r="E14" s="3">
        <f>SUM(E15:E16)</f>
        <v>0</v>
      </c>
      <c r="F14" s="3">
        <f>SUM(F15:F16)</f>
        <v>6000</v>
      </c>
      <c r="G14" s="3">
        <f t="shared" si="1"/>
        <v>71202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</row>
    <row r="15" spans="1:84" s="56" customFormat="1" ht="15.75">
      <c r="A15" s="35"/>
      <c r="B15" s="74" t="s">
        <v>104</v>
      </c>
      <c r="C15" s="84" t="s">
        <v>105</v>
      </c>
      <c r="D15" s="36">
        <v>22000</v>
      </c>
      <c r="E15" s="17">
        <v>0</v>
      </c>
      <c r="F15" s="17">
        <v>5700</v>
      </c>
      <c r="G15" s="17">
        <f t="shared" si="1"/>
        <v>16300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</row>
    <row r="16" spans="1:84" s="56" customFormat="1" ht="15.75">
      <c r="A16" s="35"/>
      <c r="B16" s="74" t="s">
        <v>110</v>
      </c>
      <c r="C16" s="84" t="s">
        <v>176</v>
      </c>
      <c r="D16" s="36">
        <v>800</v>
      </c>
      <c r="E16" s="17">
        <v>0</v>
      </c>
      <c r="F16" s="17">
        <v>300</v>
      </c>
      <c r="G16" s="17">
        <f t="shared" si="1"/>
        <v>500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</row>
    <row r="17" spans="1:84" s="5" customFormat="1" ht="81" customHeight="1">
      <c r="A17" s="7" t="s">
        <v>70</v>
      </c>
      <c r="B17" s="8"/>
      <c r="C17" s="4" t="s">
        <v>71</v>
      </c>
      <c r="D17" s="9">
        <v>8898519</v>
      </c>
      <c r="E17" s="3">
        <f>E30+E26+E20+E18</f>
        <v>13000</v>
      </c>
      <c r="F17" s="3">
        <f>F30+F26+F20+F18</f>
        <v>463744</v>
      </c>
      <c r="G17" s="3">
        <f t="shared" si="0"/>
        <v>8447775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</row>
    <row r="18" spans="1:84" s="14" customFormat="1" ht="15.75">
      <c r="A18" s="11" t="s">
        <v>179</v>
      </c>
      <c r="B18" s="12"/>
      <c r="C18" s="73" t="s">
        <v>180</v>
      </c>
      <c r="D18" s="15">
        <v>14200</v>
      </c>
      <c r="E18" s="3">
        <f>SUM(E19:E19)</f>
        <v>0</v>
      </c>
      <c r="F18" s="3">
        <f>SUM(F19:F19)</f>
        <v>3259</v>
      </c>
      <c r="G18" s="3">
        <f>D18+E18-F18</f>
        <v>10941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</row>
    <row r="19" spans="1:84" s="56" customFormat="1" ht="31.5">
      <c r="A19" s="35"/>
      <c r="B19" s="74" t="s">
        <v>181</v>
      </c>
      <c r="C19" s="84" t="s">
        <v>182</v>
      </c>
      <c r="D19" s="36">
        <v>14000</v>
      </c>
      <c r="E19" s="17">
        <v>0</v>
      </c>
      <c r="F19" s="17">
        <v>3259</v>
      </c>
      <c r="G19" s="17">
        <f>D19+E19-F19</f>
        <v>10741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</row>
    <row r="20" spans="1:84" s="14" customFormat="1" ht="56.25" customHeight="1">
      <c r="A20" s="11" t="s">
        <v>82</v>
      </c>
      <c r="B20" s="12"/>
      <c r="C20" s="73" t="s">
        <v>83</v>
      </c>
      <c r="D20" s="15">
        <v>3264000</v>
      </c>
      <c r="E20" s="3">
        <f>SUM(E21:E25)</f>
        <v>13000</v>
      </c>
      <c r="F20" s="3">
        <f>SUM(F21:F25)</f>
        <v>375685</v>
      </c>
      <c r="G20" s="3">
        <f t="shared" si="0"/>
        <v>2901315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</row>
    <row r="21" spans="1:84" s="56" customFormat="1" ht="21" customHeight="1">
      <c r="A21" s="35"/>
      <c r="B21" s="74" t="s">
        <v>84</v>
      </c>
      <c r="C21" s="84" t="s">
        <v>85</v>
      </c>
      <c r="D21" s="36">
        <v>2730000</v>
      </c>
      <c r="E21" s="17">
        <v>0</v>
      </c>
      <c r="F21" s="17">
        <v>225000</v>
      </c>
      <c r="G21" s="17">
        <f t="shared" si="0"/>
        <v>2505000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</row>
    <row r="22" spans="1:84" s="56" customFormat="1" ht="21" customHeight="1">
      <c r="A22" s="35"/>
      <c r="B22" s="74" t="s">
        <v>86</v>
      </c>
      <c r="C22" s="84" t="s">
        <v>87</v>
      </c>
      <c r="D22" s="36">
        <v>56000</v>
      </c>
      <c r="E22" s="17">
        <v>13000</v>
      </c>
      <c r="F22" s="17">
        <v>0</v>
      </c>
      <c r="G22" s="17">
        <f t="shared" si="0"/>
        <v>69000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4" s="56" customFormat="1" ht="21" customHeight="1">
      <c r="A23" s="35"/>
      <c r="B23" s="35" t="s">
        <v>88</v>
      </c>
      <c r="C23" s="90" t="s">
        <v>89</v>
      </c>
      <c r="D23" s="36">
        <v>120000</v>
      </c>
      <c r="E23" s="17">
        <v>0</v>
      </c>
      <c r="F23" s="17">
        <v>40000</v>
      </c>
      <c r="G23" s="17">
        <f t="shared" si="0"/>
        <v>80000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</row>
    <row r="24" spans="1:84" s="56" customFormat="1" ht="21" customHeight="1">
      <c r="A24" s="35"/>
      <c r="B24" s="74" t="s">
        <v>94</v>
      </c>
      <c r="C24" s="84" t="s">
        <v>95</v>
      </c>
      <c r="D24" s="36">
        <v>95000</v>
      </c>
      <c r="E24" s="17">
        <v>0</v>
      </c>
      <c r="F24" s="17">
        <v>94000</v>
      </c>
      <c r="G24" s="17">
        <f t="shared" si="0"/>
        <v>1000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</row>
    <row r="25" spans="1:84" s="56" customFormat="1" ht="31.5" customHeight="1">
      <c r="A25" s="35"/>
      <c r="B25" s="35" t="s">
        <v>92</v>
      </c>
      <c r="C25" s="90" t="s">
        <v>93</v>
      </c>
      <c r="D25" s="36">
        <v>180000</v>
      </c>
      <c r="E25" s="17">
        <v>0</v>
      </c>
      <c r="F25" s="17">
        <v>16685</v>
      </c>
      <c r="G25" s="17">
        <f aca="true" t="shared" si="2" ref="G25:G33">D25+E25-F25</f>
        <v>163315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</row>
    <row r="26" spans="1:84" s="14" customFormat="1" ht="68.25" customHeight="1">
      <c r="A26" s="11" t="s">
        <v>96</v>
      </c>
      <c r="B26" s="12"/>
      <c r="C26" s="73" t="s">
        <v>175</v>
      </c>
      <c r="D26" s="15">
        <v>2148050</v>
      </c>
      <c r="E26" s="3">
        <f>SUM(E27:E29)</f>
        <v>0</v>
      </c>
      <c r="F26" s="3">
        <f>SUM(F27:F29)</f>
        <v>14300</v>
      </c>
      <c r="G26" s="3">
        <f t="shared" si="2"/>
        <v>2133750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</row>
    <row r="27" spans="1:84" s="56" customFormat="1" ht="21" customHeight="1">
      <c r="A27" s="35"/>
      <c r="B27" s="74" t="s">
        <v>97</v>
      </c>
      <c r="C27" s="84" t="s">
        <v>98</v>
      </c>
      <c r="D27" s="36">
        <v>30000</v>
      </c>
      <c r="E27" s="17">
        <v>0</v>
      </c>
      <c r="F27" s="17">
        <v>2800</v>
      </c>
      <c r="G27" s="17">
        <f t="shared" si="2"/>
        <v>27200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</row>
    <row r="28" spans="1:84" s="56" customFormat="1" ht="21" customHeight="1">
      <c r="A28" s="35"/>
      <c r="B28" s="74" t="s">
        <v>94</v>
      </c>
      <c r="C28" s="84" t="s">
        <v>95</v>
      </c>
      <c r="D28" s="36">
        <v>200000</v>
      </c>
      <c r="E28" s="17">
        <v>0</v>
      </c>
      <c r="F28" s="17">
        <v>6500</v>
      </c>
      <c r="G28" s="17">
        <f t="shared" si="2"/>
        <v>193500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</row>
    <row r="29" spans="1:84" s="56" customFormat="1" ht="31.5" customHeight="1">
      <c r="A29" s="35"/>
      <c r="B29" s="74" t="s">
        <v>90</v>
      </c>
      <c r="C29" s="84" t="s">
        <v>91</v>
      </c>
      <c r="D29" s="36">
        <v>30250</v>
      </c>
      <c r="E29" s="17">
        <v>0</v>
      </c>
      <c r="F29" s="17">
        <v>5000</v>
      </c>
      <c r="G29" s="17">
        <f t="shared" si="2"/>
        <v>25250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</row>
    <row r="30" spans="1:84" s="14" customFormat="1" ht="38.25" customHeight="1">
      <c r="A30" s="11" t="s">
        <v>72</v>
      </c>
      <c r="B30" s="12"/>
      <c r="C30" s="73" t="s">
        <v>73</v>
      </c>
      <c r="D30" s="15">
        <v>670272</v>
      </c>
      <c r="E30" s="3">
        <f>E32+E31</f>
        <v>0</v>
      </c>
      <c r="F30" s="3">
        <f>F32+F31</f>
        <v>70500</v>
      </c>
      <c r="G30" s="3">
        <f t="shared" si="2"/>
        <v>599772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</row>
    <row r="31" spans="1:84" s="14" customFormat="1" ht="15.75">
      <c r="A31" s="11"/>
      <c r="B31" s="94" t="s">
        <v>183</v>
      </c>
      <c r="C31" s="95" t="s">
        <v>184</v>
      </c>
      <c r="D31" s="36">
        <v>471400</v>
      </c>
      <c r="E31" s="17">
        <v>0</v>
      </c>
      <c r="F31" s="17">
        <v>70000</v>
      </c>
      <c r="G31" s="3">
        <f t="shared" si="2"/>
        <v>401400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</row>
    <row r="32" spans="1:84" s="56" customFormat="1" ht="34.5" customHeight="1">
      <c r="A32" s="35"/>
      <c r="B32" s="74" t="s">
        <v>90</v>
      </c>
      <c r="C32" s="84" t="s">
        <v>91</v>
      </c>
      <c r="D32" s="36">
        <v>1000</v>
      </c>
      <c r="E32" s="17">
        <v>0</v>
      </c>
      <c r="F32" s="17">
        <v>500</v>
      </c>
      <c r="G32" s="17">
        <f t="shared" si="2"/>
        <v>500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</row>
    <row r="33" spans="1:84" s="5" customFormat="1" ht="27.75" customHeight="1">
      <c r="A33" s="7" t="s">
        <v>13</v>
      </c>
      <c r="B33" s="8"/>
      <c r="C33" s="4" t="s">
        <v>14</v>
      </c>
      <c r="D33" s="9">
        <v>411034</v>
      </c>
      <c r="E33" s="10">
        <f>E40+E38+E34</f>
        <v>195310</v>
      </c>
      <c r="F33" s="10">
        <f>F40+F38+F34</f>
        <v>3360</v>
      </c>
      <c r="G33" s="3">
        <f t="shared" si="2"/>
        <v>602984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</row>
    <row r="34" spans="1:21" s="14" customFormat="1" ht="22.5" customHeight="1">
      <c r="A34" s="11" t="s">
        <v>27</v>
      </c>
      <c r="B34" s="12"/>
      <c r="C34" s="50" t="s">
        <v>28</v>
      </c>
      <c r="D34" s="61">
        <v>193334</v>
      </c>
      <c r="E34" s="38">
        <f>E35+E36+E37</f>
        <v>180000</v>
      </c>
      <c r="F34" s="38">
        <f>F35+F36+F37</f>
        <v>3290</v>
      </c>
      <c r="G34" s="3">
        <f aca="true" t="shared" si="3" ref="G34:G39">D34+E34-F34</f>
        <v>370044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84" s="56" customFormat="1" ht="56.25" customHeight="1">
      <c r="A35" s="35"/>
      <c r="B35" s="74" t="s">
        <v>102</v>
      </c>
      <c r="C35" s="92" t="s">
        <v>103</v>
      </c>
      <c r="D35" s="36">
        <v>6600</v>
      </c>
      <c r="E35" s="17">
        <v>0</v>
      </c>
      <c r="F35" s="17">
        <v>2790</v>
      </c>
      <c r="G35" s="17">
        <f t="shared" si="3"/>
        <v>3810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</row>
    <row r="36" spans="1:84" s="56" customFormat="1" ht="21" customHeight="1">
      <c r="A36" s="35"/>
      <c r="B36" s="74" t="s">
        <v>104</v>
      </c>
      <c r="C36" s="92" t="s">
        <v>105</v>
      </c>
      <c r="D36" s="36">
        <v>1100</v>
      </c>
      <c r="E36" s="17">
        <v>0</v>
      </c>
      <c r="F36" s="17">
        <v>500</v>
      </c>
      <c r="G36" s="17">
        <f t="shared" si="3"/>
        <v>600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</row>
    <row r="37" spans="1:84" s="56" customFormat="1" ht="69.75" customHeight="1">
      <c r="A37" s="35"/>
      <c r="B37" s="74" t="s">
        <v>106</v>
      </c>
      <c r="C37" s="92" t="s">
        <v>107</v>
      </c>
      <c r="D37" s="36">
        <v>50000</v>
      </c>
      <c r="E37" s="17">
        <v>180000</v>
      </c>
      <c r="F37" s="17">
        <v>0</v>
      </c>
      <c r="G37" s="17">
        <f t="shared" si="3"/>
        <v>230000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</row>
    <row r="38" spans="1:21" s="14" customFormat="1" ht="22.5" customHeight="1">
      <c r="A38" s="11" t="s">
        <v>20</v>
      </c>
      <c r="B38" s="12"/>
      <c r="C38" s="93" t="s">
        <v>21</v>
      </c>
      <c r="D38" s="61">
        <v>216200</v>
      </c>
      <c r="E38" s="38">
        <f>E39</f>
        <v>15310</v>
      </c>
      <c r="F38" s="38">
        <f>F39</f>
        <v>0</v>
      </c>
      <c r="G38" s="3">
        <f t="shared" si="3"/>
        <v>231510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84" s="56" customFormat="1" ht="19.5" customHeight="1">
      <c r="A39" s="35"/>
      <c r="B39" s="74" t="s">
        <v>108</v>
      </c>
      <c r="C39" s="92" t="s">
        <v>109</v>
      </c>
      <c r="D39" s="36">
        <v>216200</v>
      </c>
      <c r="E39" s="17">
        <v>15310</v>
      </c>
      <c r="F39" s="17">
        <v>0</v>
      </c>
      <c r="G39" s="17">
        <f t="shared" si="3"/>
        <v>231510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</row>
    <row r="40" spans="1:21" s="14" customFormat="1" ht="21.75" customHeight="1">
      <c r="A40" s="11" t="s">
        <v>66</v>
      </c>
      <c r="B40" s="12"/>
      <c r="C40" s="93" t="s">
        <v>67</v>
      </c>
      <c r="D40" s="61">
        <v>1300</v>
      </c>
      <c r="E40" s="38">
        <f>E41</f>
        <v>0</v>
      </c>
      <c r="F40" s="38">
        <f>F41</f>
        <v>70</v>
      </c>
      <c r="G40" s="3">
        <f>D40+E40-F40</f>
        <v>1230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84" s="56" customFormat="1" ht="22.5" customHeight="1">
      <c r="A41" s="35"/>
      <c r="B41" s="35" t="s">
        <v>110</v>
      </c>
      <c r="C41" s="96" t="s">
        <v>176</v>
      </c>
      <c r="D41" s="36">
        <v>1300</v>
      </c>
      <c r="E41" s="17">
        <v>0</v>
      </c>
      <c r="F41" s="17">
        <v>70</v>
      </c>
      <c r="G41" s="17">
        <f>D41+E41-F41</f>
        <v>1230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</row>
    <row r="42" spans="1:84" s="5" customFormat="1" ht="24" customHeight="1">
      <c r="A42" s="7" t="s">
        <v>8</v>
      </c>
      <c r="B42" s="8"/>
      <c r="C42" s="4" t="s">
        <v>9</v>
      </c>
      <c r="D42" s="9">
        <v>5171589</v>
      </c>
      <c r="E42" s="10">
        <f>E43+E45</f>
        <v>16300</v>
      </c>
      <c r="F42" s="10">
        <f>F43+F45</f>
        <v>23519</v>
      </c>
      <c r="G42" s="3">
        <f aca="true" t="shared" si="4" ref="G42:G50">D42+E42-F42</f>
        <v>5164370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</row>
    <row r="43" spans="1:21" s="14" customFormat="1" ht="35.25" customHeight="1">
      <c r="A43" s="11" t="s">
        <v>38</v>
      </c>
      <c r="B43" s="12"/>
      <c r="C43" s="50" t="s">
        <v>39</v>
      </c>
      <c r="D43" s="61">
        <v>668679</v>
      </c>
      <c r="E43" s="38">
        <f>E44</f>
        <v>0</v>
      </c>
      <c r="F43" s="38">
        <f>F44</f>
        <v>23519</v>
      </c>
      <c r="G43" s="3">
        <f t="shared" si="4"/>
        <v>645160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84" s="56" customFormat="1" ht="40.5" customHeight="1">
      <c r="A44" s="35"/>
      <c r="B44" s="74" t="s">
        <v>51</v>
      </c>
      <c r="C44" s="92" t="s">
        <v>52</v>
      </c>
      <c r="D44" s="36">
        <v>539200</v>
      </c>
      <c r="E44" s="17">
        <v>0</v>
      </c>
      <c r="F44" s="17">
        <v>23519</v>
      </c>
      <c r="G44" s="17">
        <f t="shared" si="4"/>
        <v>515681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</row>
    <row r="45" spans="1:21" s="14" customFormat="1" ht="24" customHeight="1">
      <c r="A45" s="11" t="s">
        <v>34</v>
      </c>
      <c r="B45" s="12"/>
      <c r="C45" s="97" t="s">
        <v>111</v>
      </c>
      <c r="D45" s="61">
        <v>345480</v>
      </c>
      <c r="E45" s="38">
        <f>E46</f>
        <v>16300</v>
      </c>
      <c r="F45" s="38">
        <f>F46</f>
        <v>0</v>
      </c>
      <c r="G45" s="3">
        <f t="shared" si="4"/>
        <v>361780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84" s="56" customFormat="1" ht="39.75" customHeight="1">
      <c r="A46" s="35"/>
      <c r="B46" s="35" t="s">
        <v>51</v>
      </c>
      <c r="C46" s="96" t="s">
        <v>52</v>
      </c>
      <c r="D46" s="36">
        <v>255400</v>
      </c>
      <c r="E46" s="17">
        <v>16300</v>
      </c>
      <c r="F46" s="17">
        <v>0</v>
      </c>
      <c r="G46" s="17">
        <f t="shared" si="4"/>
        <v>271700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</row>
    <row r="47" spans="1:84" s="5" customFormat="1" ht="37.5" customHeight="1">
      <c r="A47" s="7" t="s">
        <v>79</v>
      </c>
      <c r="B47" s="8"/>
      <c r="C47" s="4" t="s">
        <v>114</v>
      </c>
      <c r="D47" s="9">
        <v>24198</v>
      </c>
      <c r="E47" s="10">
        <f>E48</f>
        <v>5000</v>
      </c>
      <c r="F47" s="10">
        <f>F48</f>
        <v>0</v>
      </c>
      <c r="G47" s="3">
        <f>D47+E47-F47</f>
        <v>29198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</row>
    <row r="48" spans="1:21" s="14" customFormat="1" ht="22.5" customHeight="1">
      <c r="A48" s="11" t="s">
        <v>177</v>
      </c>
      <c r="B48" s="12"/>
      <c r="C48" s="50" t="s">
        <v>81</v>
      </c>
      <c r="D48" s="61">
        <v>8198</v>
      </c>
      <c r="E48" s="38">
        <f>E49</f>
        <v>5000</v>
      </c>
      <c r="F48" s="38">
        <f>F49</f>
        <v>0</v>
      </c>
      <c r="G48" s="3">
        <f>D48+E48-F48</f>
        <v>13198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84" s="56" customFormat="1" ht="73.5" customHeight="1">
      <c r="A49" s="35"/>
      <c r="B49" s="74" t="s">
        <v>115</v>
      </c>
      <c r="C49" s="92" t="s">
        <v>116</v>
      </c>
      <c r="D49" s="36">
        <v>0</v>
      </c>
      <c r="E49" s="17">
        <v>5000</v>
      </c>
      <c r="F49" s="17">
        <v>0</v>
      </c>
      <c r="G49" s="17">
        <f>D49+E49-F49</f>
        <v>5000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</row>
    <row r="50" spans="1:84" ht="26.25" customHeight="1">
      <c r="A50" s="1"/>
      <c r="B50" s="2"/>
      <c r="C50" s="1" t="s">
        <v>6</v>
      </c>
      <c r="D50" s="3">
        <v>25521033</v>
      </c>
      <c r="E50" s="3">
        <f>E42+E17+E33+E7+E48+E10+E13</f>
        <v>230610</v>
      </c>
      <c r="F50" s="3">
        <f>F42+F17+F33+F7+F48+F10+F13</f>
        <v>500623</v>
      </c>
      <c r="G50" s="3">
        <f t="shared" si="4"/>
        <v>25251020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</row>
    <row r="51" spans="1:84" s="56" customFormat="1" ht="27" customHeight="1">
      <c r="A51" s="85"/>
      <c r="B51" s="85"/>
      <c r="C51" s="89"/>
      <c r="D51" s="79"/>
      <c r="E51" s="20"/>
      <c r="F51" s="26" t="s">
        <v>22</v>
      </c>
      <c r="G51" s="26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</row>
    <row r="52" spans="1:84" s="56" customFormat="1" ht="33.75" customHeight="1">
      <c r="A52" s="85"/>
      <c r="B52" s="85"/>
      <c r="C52" s="89"/>
      <c r="D52" s="79"/>
      <c r="E52" s="26"/>
      <c r="F52" s="26" t="s">
        <v>23</v>
      </c>
      <c r="G52" s="26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</row>
    <row r="54" spans="1:84" s="14" customFormat="1" ht="24" customHeight="1">
      <c r="A54" s="40"/>
      <c r="B54" s="41"/>
      <c r="C54" s="68"/>
      <c r="D54" s="63"/>
      <c r="E54" s="67"/>
      <c r="F54" s="67"/>
      <c r="G54" s="67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</row>
    <row r="55" spans="1:84" s="14" customFormat="1" ht="15.75">
      <c r="A55" s="40"/>
      <c r="B55" s="41"/>
      <c r="C55" s="42"/>
      <c r="D55" s="43"/>
      <c r="E55" s="27"/>
      <c r="F55" s="44"/>
      <c r="G55" s="39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</row>
    <row r="56" spans="1:84" s="25" customFormat="1" ht="28.5" customHeight="1">
      <c r="A56" s="65"/>
      <c r="B56" s="66"/>
      <c r="C56" s="65"/>
      <c r="D56" s="67"/>
      <c r="E56" s="67"/>
      <c r="F56" s="67"/>
      <c r="G56" s="67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</row>
    <row r="57" spans="2:7" ht="12.75">
      <c r="B57" s="16"/>
      <c r="C57" s="16"/>
      <c r="D57" s="16"/>
      <c r="E57" s="16"/>
      <c r="F57" s="16"/>
      <c r="G57" s="16"/>
    </row>
    <row r="58" spans="1:84" s="14" customFormat="1" ht="15.75">
      <c r="A58" s="40"/>
      <c r="B58" s="41"/>
      <c r="C58" s="42"/>
      <c r="D58" s="43"/>
      <c r="E58" s="16"/>
      <c r="F58" s="26"/>
      <c r="G58" s="2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</row>
    <row r="59" spans="2:7" ht="15">
      <c r="B59" s="16"/>
      <c r="C59" s="16"/>
      <c r="D59" s="16"/>
      <c r="E59" s="26"/>
      <c r="F59" s="26"/>
      <c r="G59" s="26"/>
    </row>
    <row r="60" spans="2:7" ht="20.25" customHeight="1">
      <c r="B60" s="16"/>
      <c r="C60" s="20"/>
      <c r="D60" s="26"/>
      <c r="E60" s="26"/>
      <c r="F60" s="26"/>
      <c r="G60" s="26"/>
    </row>
    <row r="61" spans="2:7" ht="15" customHeight="1">
      <c r="B61" s="16"/>
      <c r="C61" s="20"/>
      <c r="D61" s="26"/>
      <c r="E61" s="27"/>
      <c r="F61" s="44"/>
      <c r="G61" s="39"/>
    </row>
  </sheetData>
  <mergeCells count="4">
    <mergeCell ref="E2:G2"/>
    <mergeCell ref="E3:G3"/>
    <mergeCell ref="E4:G4"/>
    <mergeCell ref="A1:F1"/>
  </mergeCells>
  <printOptions horizontalCentered="1"/>
  <pageMargins left="0.58" right="0.39" top="0.73" bottom="0.5905511811023623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235"/>
  <sheetViews>
    <sheetView workbookViewId="0" topLeftCell="A1">
      <selection activeCell="D101" sqref="D101"/>
    </sheetView>
  </sheetViews>
  <sheetFormatPr defaultColWidth="9.00390625" defaultRowHeight="12.75"/>
  <cols>
    <col min="1" max="1" width="12.125" style="16" customWidth="1"/>
    <col min="2" max="2" width="6.75390625" style="16" customWidth="1"/>
    <col min="3" max="3" width="40.25390625" style="0" customWidth="1"/>
    <col min="4" max="4" width="13.25390625" style="0" customWidth="1"/>
    <col min="5" max="5" width="15.375" style="0" customWidth="1"/>
    <col min="6" max="6" width="18.875" style="0" customWidth="1"/>
    <col min="7" max="7" width="23.00390625" style="0" customWidth="1"/>
    <col min="8" max="21" width="9.125" style="16" hidden="1" customWidth="1"/>
  </cols>
  <sheetData>
    <row r="1" spans="1:7" ht="21.75" customHeight="1">
      <c r="A1" s="103" t="s">
        <v>16</v>
      </c>
      <c r="B1" s="104"/>
      <c r="C1" s="104"/>
      <c r="D1" s="104"/>
      <c r="E1" s="104"/>
      <c r="F1" s="104"/>
      <c r="G1" s="28" t="s">
        <v>10</v>
      </c>
    </row>
    <row r="2" spans="1:7" ht="12.75">
      <c r="A2" s="30"/>
      <c r="B2" s="30"/>
      <c r="C2" s="28"/>
      <c r="D2" s="28"/>
      <c r="E2" s="28"/>
      <c r="F2" s="105" t="s">
        <v>11</v>
      </c>
      <c r="G2" s="105"/>
    </row>
    <row r="3" spans="1:7" ht="12.75">
      <c r="A3" s="49"/>
      <c r="B3" s="49"/>
      <c r="C3" s="29"/>
      <c r="D3" s="29"/>
      <c r="E3" s="29"/>
      <c r="F3" s="102" t="s">
        <v>17</v>
      </c>
      <c r="G3" s="102"/>
    </row>
    <row r="4" spans="1:7" ht="12.75">
      <c r="A4" s="49"/>
      <c r="B4" s="49"/>
      <c r="C4" s="29"/>
      <c r="D4" s="29"/>
      <c r="E4" s="29"/>
      <c r="F4" s="107" t="s">
        <v>195</v>
      </c>
      <c r="G4" s="107"/>
    </row>
    <row r="5" spans="1:7" ht="12.75">
      <c r="A5" s="30"/>
      <c r="B5" s="30"/>
      <c r="C5" s="28"/>
      <c r="D5" s="28"/>
      <c r="E5" s="28"/>
      <c r="F5" s="108"/>
      <c r="G5" s="108"/>
    </row>
    <row r="6" spans="1:24" ht="30.75" customHeight="1">
      <c r="A6" s="31" t="s">
        <v>0</v>
      </c>
      <c r="B6" s="31" t="s">
        <v>7</v>
      </c>
      <c r="C6" s="47" t="s">
        <v>1</v>
      </c>
      <c r="D6" s="32" t="s">
        <v>2</v>
      </c>
      <c r="E6" s="31" t="s">
        <v>3</v>
      </c>
      <c r="F6" s="37" t="s">
        <v>4</v>
      </c>
      <c r="G6" s="45" t="s">
        <v>12</v>
      </c>
      <c r="V6" s="6"/>
      <c r="W6" s="106"/>
      <c r="X6" s="106"/>
    </row>
    <row r="7" spans="1:24" ht="13.5" customHeight="1">
      <c r="A7" s="33">
        <v>1</v>
      </c>
      <c r="B7" s="33">
        <v>2</v>
      </c>
      <c r="C7" s="48">
        <v>3</v>
      </c>
      <c r="D7" s="33">
        <v>4</v>
      </c>
      <c r="E7" s="33">
        <v>5</v>
      </c>
      <c r="F7" s="33">
        <v>6</v>
      </c>
      <c r="G7" s="46">
        <v>7</v>
      </c>
      <c r="W7" s="102"/>
      <c r="X7" s="102"/>
    </row>
    <row r="8" spans="1:21" s="5" customFormat="1" ht="24.75" customHeight="1">
      <c r="A8" s="7" t="s">
        <v>117</v>
      </c>
      <c r="B8" s="8"/>
      <c r="C8" s="4" t="s">
        <v>118</v>
      </c>
      <c r="D8" s="9">
        <v>521260</v>
      </c>
      <c r="E8" s="10">
        <f>E9+E11</f>
        <v>0</v>
      </c>
      <c r="F8" s="10">
        <f>F9+F11</f>
        <v>68847</v>
      </c>
      <c r="G8" s="3">
        <f aca="true" t="shared" si="0" ref="G8:G24">D8+E8-F8</f>
        <v>452413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4" ht="27" customHeight="1">
      <c r="A9" s="11" t="s">
        <v>119</v>
      </c>
      <c r="B9" s="12"/>
      <c r="C9" s="4" t="s">
        <v>120</v>
      </c>
      <c r="D9" s="15">
        <v>270000</v>
      </c>
      <c r="E9" s="10">
        <f>E10</f>
        <v>0</v>
      </c>
      <c r="F9" s="10">
        <f>F10</f>
        <v>67947</v>
      </c>
      <c r="G9" s="3">
        <f t="shared" si="0"/>
        <v>202053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14"/>
      <c r="W9" s="14"/>
      <c r="X9" s="14"/>
    </row>
    <row r="10" spans="1:24" ht="15.75" customHeight="1">
      <c r="A10" s="11"/>
      <c r="B10" s="12" t="s">
        <v>44</v>
      </c>
      <c r="C10" s="51" t="s">
        <v>61</v>
      </c>
      <c r="D10" s="36">
        <v>270000</v>
      </c>
      <c r="E10" s="17">
        <v>0</v>
      </c>
      <c r="F10" s="17">
        <v>67947</v>
      </c>
      <c r="G10" s="17">
        <f t="shared" si="0"/>
        <v>202053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14"/>
      <c r="W10" s="14"/>
      <c r="X10" s="14"/>
    </row>
    <row r="11" spans="1:24" ht="15.75" customHeight="1">
      <c r="A11" s="11" t="s">
        <v>121</v>
      </c>
      <c r="B11" s="12"/>
      <c r="C11" s="4" t="s">
        <v>122</v>
      </c>
      <c r="D11" s="15">
        <v>270000</v>
      </c>
      <c r="E11" s="10">
        <f>E12</f>
        <v>0</v>
      </c>
      <c r="F11" s="10">
        <f>F12</f>
        <v>900</v>
      </c>
      <c r="G11" s="3">
        <f t="shared" si="0"/>
        <v>269100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14"/>
      <c r="W11" s="14"/>
      <c r="X11" s="14"/>
    </row>
    <row r="12" spans="1:24" ht="49.5" customHeight="1">
      <c r="A12" s="11"/>
      <c r="B12" s="12" t="s">
        <v>123</v>
      </c>
      <c r="C12" s="51" t="s">
        <v>124</v>
      </c>
      <c r="D12" s="36">
        <v>14500</v>
      </c>
      <c r="E12" s="17">
        <v>0</v>
      </c>
      <c r="F12" s="17">
        <v>900</v>
      </c>
      <c r="G12" s="17">
        <f t="shared" si="0"/>
        <v>13600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14"/>
      <c r="W12" s="14"/>
      <c r="X12" s="14"/>
    </row>
    <row r="13" spans="1:21" s="5" customFormat="1" ht="24.75" customHeight="1">
      <c r="A13" s="7" t="s">
        <v>56</v>
      </c>
      <c r="B13" s="8"/>
      <c r="C13" s="4" t="s">
        <v>57</v>
      </c>
      <c r="D13" s="9">
        <v>791422</v>
      </c>
      <c r="E13" s="10">
        <f>E14</f>
        <v>28500</v>
      </c>
      <c r="F13" s="10">
        <f>F14</f>
        <v>104460</v>
      </c>
      <c r="G13" s="3">
        <f t="shared" si="0"/>
        <v>715462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4" ht="15.75" customHeight="1">
      <c r="A14" s="11" t="s">
        <v>58</v>
      </c>
      <c r="B14" s="12"/>
      <c r="C14" s="4" t="s">
        <v>59</v>
      </c>
      <c r="D14" s="15">
        <v>791422</v>
      </c>
      <c r="E14" s="10">
        <f>E16+E15</f>
        <v>28500</v>
      </c>
      <c r="F14" s="10">
        <f>F16+F15</f>
        <v>104460</v>
      </c>
      <c r="G14" s="3">
        <f t="shared" si="0"/>
        <v>715462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14"/>
      <c r="W14" s="14"/>
      <c r="X14" s="14"/>
    </row>
    <row r="15" spans="1:24" ht="15.75" customHeight="1">
      <c r="A15" s="11"/>
      <c r="B15" s="12" t="s">
        <v>42</v>
      </c>
      <c r="C15" s="51" t="s">
        <v>43</v>
      </c>
      <c r="D15" s="36">
        <v>306422</v>
      </c>
      <c r="E15" s="17">
        <v>28500</v>
      </c>
      <c r="F15" s="17">
        <v>0</v>
      </c>
      <c r="G15" s="17">
        <f t="shared" si="0"/>
        <v>334922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14"/>
      <c r="W15" s="14"/>
      <c r="X15" s="14"/>
    </row>
    <row r="16" spans="1:24" ht="15.75" customHeight="1">
      <c r="A16" s="11"/>
      <c r="B16" s="12" t="s">
        <v>44</v>
      </c>
      <c r="C16" s="51" t="s">
        <v>61</v>
      </c>
      <c r="D16" s="36">
        <v>485000</v>
      </c>
      <c r="E16" s="17">
        <v>0</v>
      </c>
      <c r="F16" s="17">
        <v>104460</v>
      </c>
      <c r="G16" s="17">
        <f t="shared" si="0"/>
        <v>380540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14"/>
      <c r="W16" s="14"/>
      <c r="X16" s="14"/>
    </row>
    <row r="17" spans="1:21" s="5" customFormat="1" ht="24.75" customHeight="1">
      <c r="A17" s="7" t="s">
        <v>125</v>
      </c>
      <c r="B17" s="8"/>
      <c r="C17" s="4" t="s">
        <v>126</v>
      </c>
      <c r="D17" s="9">
        <v>265000</v>
      </c>
      <c r="E17" s="10">
        <f>E18+E20</f>
        <v>30500</v>
      </c>
      <c r="F17" s="10">
        <f>F18+F20</f>
        <v>0</v>
      </c>
      <c r="G17" s="3">
        <f t="shared" si="0"/>
        <v>295500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4" ht="30.75" customHeight="1">
      <c r="A18" s="11" t="s">
        <v>127</v>
      </c>
      <c r="B18" s="12"/>
      <c r="C18" s="4" t="s">
        <v>128</v>
      </c>
      <c r="D18" s="15">
        <v>205000</v>
      </c>
      <c r="E18" s="10">
        <f>E19</f>
        <v>25000</v>
      </c>
      <c r="F18" s="10">
        <f>F19</f>
        <v>0</v>
      </c>
      <c r="G18" s="3">
        <f t="shared" si="0"/>
        <v>230000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14"/>
      <c r="W18" s="14"/>
      <c r="X18" s="14"/>
    </row>
    <row r="19" spans="1:24" ht="15.75" customHeight="1">
      <c r="A19" s="11"/>
      <c r="B19" s="12" t="s">
        <v>31</v>
      </c>
      <c r="C19" s="51" t="s">
        <v>30</v>
      </c>
      <c r="D19" s="36">
        <v>62000</v>
      </c>
      <c r="E19" s="17">
        <v>25000</v>
      </c>
      <c r="F19" s="17">
        <v>0</v>
      </c>
      <c r="G19" s="17">
        <f t="shared" si="0"/>
        <v>87000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14"/>
      <c r="W19" s="14"/>
      <c r="X19" s="14"/>
    </row>
    <row r="20" spans="1:24" ht="24" customHeight="1">
      <c r="A20" s="11" t="s">
        <v>129</v>
      </c>
      <c r="B20" s="12"/>
      <c r="C20" s="4" t="s">
        <v>130</v>
      </c>
      <c r="D20" s="15">
        <v>60000</v>
      </c>
      <c r="E20" s="10">
        <f>E21</f>
        <v>5500</v>
      </c>
      <c r="F20" s="10">
        <f>F21</f>
        <v>0</v>
      </c>
      <c r="G20" s="3">
        <f t="shared" si="0"/>
        <v>65500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14"/>
      <c r="W20" s="14"/>
      <c r="X20" s="14"/>
    </row>
    <row r="21" spans="1:24" ht="15.75" customHeight="1">
      <c r="A21" s="11"/>
      <c r="B21" s="12" t="s">
        <v>31</v>
      </c>
      <c r="C21" s="51" t="s">
        <v>30</v>
      </c>
      <c r="D21" s="36">
        <v>60000</v>
      </c>
      <c r="E21" s="17">
        <v>5500</v>
      </c>
      <c r="F21" s="17">
        <v>0</v>
      </c>
      <c r="G21" s="17">
        <f t="shared" si="0"/>
        <v>65500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14"/>
      <c r="W21" s="14"/>
      <c r="X21" s="14"/>
    </row>
    <row r="22" spans="1:21" s="5" customFormat="1" ht="24.75" customHeight="1">
      <c r="A22" s="7" t="s">
        <v>131</v>
      </c>
      <c r="B22" s="8"/>
      <c r="C22" s="4" t="s">
        <v>132</v>
      </c>
      <c r="D22" s="9">
        <v>114000</v>
      </c>
      <c r="E22" s="10">
        <f>E23</f>
        <v>0</v>
      </c>
      <c r="F22" s="10">
        <f>F23</f>
        <v>14000</v>
      </c>
      <c r="G22" s="3">
        <f t="shared" si="0"/>
        <v>100000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4" ht="18.75" customHeight="1">
      <c r="A23" s="11" t="s">
        <v>133</v>
      </c>
      <c r="B23" s="12"/>
      <c r="C23" s="4" t="s">
        <v>134</v>
      </c>
      <c r="D23" s="15">
        <v>64000</v>
      </c>
      <c r="E23" s="10">
        <f>E24</f>
        <v>0</v>
      </c>
      <c r="F23" s="10">
        <f>F24</f>
        <v>14000</v>
      </c>
      <c r="G23" s="3">
        <f t="shared" si="0"/>
        <v>50000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14"/>
      <c r="W23" s="14"/>
      <c r="X23" s="14"/>
    </row>
    <row r="24" spans="1:24" ht="15.75" customHeight="1">
      <c r="A24" s="11"/>
      <c r="B24" s="12" t="s">
        <v>31</v>
      </c>
      <c r="C24" s="51" t="s">
        <v>30</v>
      </c>
      <c r="D24" s="36">
        <v>44000</v>
      </c>
      <c r="E24" s="17">
        <v>0</v>
      </c>
      <c r="F24" s="17">
        <v>14000</v>
      </c>
      <c r="G24" s="17">
        <f t="shared" si="0"/>
        <v>30000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14"/>
      <c r="W24" s="14"/>
      <c r="X24" s="14"/>
    </row>
    <row r="25" spans="1:21" s="5" customFormat="1" ht="18" customHeight="1">
      <c r="A25" s="7" t="s">
        <v>135</v>
      </c>
      <c r="B25" s="8"/>
      <c r="C25" s="4" t="s">
        <v>136</v>
      </c>
      <c r="D25" s="9">
        <v>2482515</v>
      </c>
      <c r="E25" s="10">
        <f>E26+E31</f>
        <v>66873</v>
      </c>
      <c r="F25" s="10">
        <f>F26+F31</f>
        <v>10703</v>
      </c>
      <c r="G25" s="3">
        <f aca="true" t="shared" si="1" ref="G25:G30">D25+E25-F25</f>
        <v>2538685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s="77" customFormat="1" ht="30.75" customHeight="1">
      <c r="A26" s="11" t="s">
        <v>137</v>
      </c>
      <c r="B26" s="12"/>
      <c r="C26" s="50" t="s">
        <v>138</v>
      </c>
      <c r="D26" s="60">
        <v>135600</v>
      </c>
      <c r="E26" s="3">
        <f>SUM(E27:E30)</f>
        <v>23600</v>
      </c>
      <c r="F26" s="3">
        <f>SUM(F27:F30)</f>
        <v>970</v>
      </c>
      <c r="G26" s="3">
        <f t="shared" si="1"/>
        <v>158230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</row>
    <row r="27" spans="1:21" s="14" customFormat="1" ht="15.75">
      <c r="A27" s="35"/>
      <c r="B27" s="12" t="s">
        <v>139</v>
      </c>
      <c r="C27" s="80" t="s">
        <v>140</v>
      </c>
      <c r="D27" s="36">
        <v>70000</v>
      </c>
      <c r="E27" s="17">
        <v>11500</v>
      </c>
      <c r="F27" s="17">
        <v>0</v>
      </c>
      <c r="G27" s="17">
        <f>D27+E27-F27</f>
        <v>81500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s="14" customFormat="1" ht="15.75">
      <c r="A28" s="35"/>
      <c r="B28" s="12" t="s">
        <v>24</v>
      </c>
      <c r="C28" s="80" t="s">
        <v>29</v>
      </c>
      <c r="D28" s="36">
        <v>23800</v>
      </c>
      <c r="E28" s="17">
        <v>10000</v>
      </c>
      <c r="F28" s="17">
        <v>0</v>
      </c>
      <c r="G28" s="17">
        <f t="shared" si="1"/>
        <v>33800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4" ht="15.75" customHeight="1">
      <c r="A29" s="11"/>
      <c r="B29" s="12" t="s">
        <v>31</v>
      </c>
      <c r="C29" s="51" t="s">
        <v>30</v>
      </c>
      <c r="D29" s="36">
        <v>40800</v>
      </c>
      <c r="E29" s="17">
        <v>2100</v>
      </c>
      <c r="F29" s="17">
        <v>0</v>
      </c>
      <c r="G29" s="17">
        <f t="shared" si="1"/>
        <v>42900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14"/>
      <c r="W29" s="14"/>
      <c r="X29" s="14"/>
    </row>
    <row r="30" spans="1:24" ht="15.75" customHeight="1">
      <c r="A30" s="11"/>
      <c r="B30" s="12" t="s">
        <v>47</v>
      </c>
      <c r="C30" s="51" t="s">
        <v>141</v>
      </c>
      <c r="D30" s="36">
        <v>1000</v>
      </c>
      <c r="E30" s="17">
        <v>0</v>
      </c>
      <c r="F30" s="17">
        <v>970</v>
      </c>
      <c r="G30" s="17">
        <f t="shared" si="1"/>
        <v>30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14"/>
      <c r="W30" s="14"/>
      <c r="X30" s="14"/>
    </row>
    <row r="31" spans="1:21" s="14" customFormat="1" ht="23.25" customHeight="1">
      <c r="A31" s="11" t="s">
        <v>142</v>
      </c>
      <c r="B31" s="12"/>
      <c r="C31" s="50" t="s">
        <v>143</v>
      </c>
      <c r="D31" s="15">
        <v>2189215</v>
      </c>
      <c r="E31" s="3">
        <f>SUM(E32:E41)</f>
        <v>43273</v>
      </c>
      <c r="F31" s="3">
        <f>SUM(F32:F41)</f>
        <v>9733</v>
      </c>
      <c r="G31" s="3">
        <f aca="true" t="shared" si="2" ref="G31:G40">D31+E31-F31</f>
        <v>2222755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s="56" customFormat="1" ht="31.5">
      <c r="A32" s="35"/>
      <c r="B32" s="35" t="s">
        <v>144</v>
      </c>
      <c r="C32" s="75" t="s">
        <v>145</v>
      </c>
      <c r="D32" s="36">
        <v>7932</v>
      </c>
      <c r="E32" s="17">
        <v>2550</v>
      </c>
      <c r="F32" s="17">
        <v>0</v>
      </c>
      <c r="G32" s="17">
        <f t="shared" si="2"/>
        <v>10482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s="56" customFormat="1" ht="15.75">
      <c r="A33" s="35"/>
      <c r="B33" s="35" t="s">
        <v>62</v>
      </c>
      <c r="C33" s="51" t="s">
        <v>63</v>
      </c>
      <c r="D33" s="36">
        <v>1257076</v>
      </c>
      <c r="E33" s="17">
        <v>0</v>
      </c>
      <c r="F33" s="17">
        <v>9283</v>
      </c>
      <c r="G33" s="17">
        <f t="shared" si="2"/>
        <v>1247793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s="56" customFormat="1" ht="15.75">
      <c r="A34" s="35"/>
      <c r="B34" s="35" t="s">
        <v>45</v>
      </c>
      <c r="C34" s="75" t="s">
        <v>46</v>
      </c>
      <c r="D34" s="36">
        <v>20000</v>
      </c>
      <c r="E34" s="17">
        <v>2400</v>
      </c>
      <c r="F34" s="17">
        <v>0</v>
      </c>
      <c r="G34" s="17">
        <f t="shared" si="2"/>
        <v>22400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s="77" customFormat="1" ht="15" customHeight="1">
      <c r="A35" s="11"/>
      <c r="B35" s="12" t="s">
        <v>24</v>
      </c>
      <c r="C35" s="80" t="s">
        <v>29</v>
      </c>
      <c r="D35" s="59">
        <v>94000</v>
      </c>
      <c r="E35" s="17">
        <v>11650</v>
      </c>
      <c r="F35" s="17">
        <v>0</v>
      </c>
      <c r="G35" s="17">
        <f t="shared" si="2"/>
        <v>105650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:21" s="14" customFormat="1" ht="15.75">
      <c r="A36" s="35"/>
      <c r="B36" s="35" t="s">
        <v>32</v>
      </c>
      <c r="C36" s="13" t="s">
        <v>33</v>
      </c>
      <c r="D36" s="36">
        <v>114100</v>
      </c>
      <c r="E36" s="17">
        <v>2150</v>
      </c>
      <c r="F36" s="17">
        <v>0</v>
      </c>
      <c r="G36" s="17">
        <f t="shared" si="2"/>
        <v>116250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s="14" customFormat="1" ht="15.75">
      <c r="A37" s="35"/>
      <c r="B37" s="35" t="s">
        <v>31</v>
      </c>
      <c r="C37" s="13" t="s">
        <v>30</v>
      </c>
      <c r="D37" s="36">
        <v>99200</v>
      </c>
      <c r="E37" s="17">
        <v>16083</v>
      </c>
      <c r="F37" s="17">
        <v>0</v>
      </c>
      <c r="G37" s="17">
        <f t="shared" si="2"/>
        <v>115283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4" ht="15.75" customHeight="1">
      <c r="A38" s="11"/>
      <c r="B38" s="12" t="s">
        <v>146</v>
      </c>
      <c r="C38" s="75" t="s">
        <v>147</v>
      </c>
      <c r="D38" s="36">
        <v>6000</v>
      </c>
      <c r="E38" s="17">
        <v>260</v>
      </c>
      <c r="F38" s="17">
        <v>0</v>
      </c>
      <c r="G38" s="17">
        <f t="shared" si="2"/>
        <v>6260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14"/>
      <c r="W38" s="14"/>
      <c r="X38" s="14"/>
    </row>
    <row r="39" spans="1:24" ht="15.75" customHeight="1">
      <c r="A39" s="11"/>
      <c r="B39" s="12" t="s">
        <v>47</v>
      </c>
      <c r="C39" s="51" t="s">
        <v>48</v>
      </c>
      <c r="D39" s="36">
        <v>23000</v>
      </c>
      <c r="E39" s="17">
        <v>5800</v>
      </c>
      <c r="F39" s="17">
        <v>0</v>
      </c>
      <c r="G39" s="17">
        <f t="shared" si="2"/>
        <v>28800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14"/>
      <c r="W39" s="14"/>
      <c r="X39" s="14"/>
    </row>
    <row r="40" spans="1:24" ht="15.75" customHeight="1">
      <c r="A40" s="11"/>
      <c r="B40" s="12" t="s">
        <v>185</v>
      </c>
      <c r="C40" s="51" t="s">
        <v>186</v>
      </c>
      <c r="D40" s="36">
        <v>20200</v>
      </c>
      <c r="E40" s="17">
        <v>0</v>
      </c>
      <c r="F40" s="17">
        <v>450</v>
      </c>
      <c r="G40" s="17">
        <f t="shared" si="2"/>
        <v>19750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14"/>
      <c r="W40" s="14"/>
      <c r="X40" s="14"/>
    </row>
    <row r="41" spans="1:24" ht="15.75" customHeight="1">
      <c r="A41" s="11"/>
      <c r="B41" s="12" t="s">
        <v>148</v>
      </c>
      <c r="C41" s="51" t="s">
        <v>149</v>
      </c>
      <c r="D41" s="36">
        <v>41400</v>
      </c>
      <c r="E41" s="17">
        <v>2380</v>
      </c>
      <c r="F41" s="17">
        <v>0</v>
      </c>
      <c r="G41" s="17">
        <f aca="true" t="shared" si="3" ref="G41:G50">D41+E41-F41</f>
        <v>43780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14"/>
      <c r="W41" s="14"/>
      <c r="X41" s="14"/>
    </row>
    <row r="42" spans="1:21" s="5" customFormat="1" ht="96.75" customHeight="1">
      <c r="A42" s="7" t="s">
        <v>70</v>
      </c>
      <c r="B42" s="8"/>
      <c r="C42" s="4" t="s">
        <v>165</v>
      </c>
      <c r="D42" s="9">
        <v>65500</v>
      </c>
      <c r="E42" s="10">
        <f>E43</f>
        <v>3400</v>
      </c>
      <c r="F42" s="10">
        <f>F43</f>
        <v>8480</v>
      </c>
      <c r="G42" s="3">
        <f t="shared" si="3"/>
        <v>60420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s="77" customFormat="1" ht="30.75" customHeight="1">
      <c r="A43" s="11" t="s">
        <v>164</v>
      </c>
      <c r="B43" s="12"/>
      <c r="C43" s="50" t="s">
        <v>168</v>
      </c>
      <c r="D43" s="60">
        <v>65500</v>
      </c>
      <c r="E43" s="3">
        <f>SUM(E44:E46)</f>
        <v>3400</v>
      </c>
      <c r="F43" s="3">
        <f>SUM(F44:F46)</f>
        <v>8480</v>
      </c>
      <c r="G43" s="3">
        <f t="shared" si="3"/>
        <v>60420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</row>
    <row r="44" spans="1:21" s="14" customFormat="1" ht="15.75">
      <c r="A44" s="35"/>
      <c r="B44" s="12" t="s">
        <v>139</v>
      </c>
      <c r="C44" s="80" t="s">
        <v>140</v>
      </c>
      <c r="D44" s="36">
        <v>28000</v>
      </c>
      <c r="E44" s="17">
        <v>3400</v>
      </c>
      <c r="F44" s="17">
        <v>0</v>
      </c>
      <c r="G44" s="17">
        <f t="shared" si="3"/>
        <v>31400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s="14" customFormat="1" ht="15.75">
      <c r="A45" s="35"/>
      <c r="B45" s="12" t="s">
        <v>166</v>
      </c>
      <c r="C45" s="80" t="s">
        <v>167</v>
      </c>
      <c r="D45" s="36">
        <v>19000</v>
      </c>
      <c r="E45" s="17">
        <v>0</v>
      </c>
      <c r="F45" s="17">
        <v>8070</v>
      </c>
      <c r="G45" s="17">
        <f t="shared" si="3"/>
        <v>10930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21" s="14" customFormat="1" ht="15.75">
      <c r="A46" s="35"/>
      <c r="B46" s="12" t="s">
        <v>47</v>
      </c>
      <c r="C46" s="51" t="s">
        <v>48</v>
      </c>
      <c r="D46" s="36">
        <v>18500</v>
      </c>
      <c r="E46" s="17">
        <v>0</v>
      </c>
      <c r="F46" s="17">
        <v>410</v>
      </c>
      <c r="G46" s="17">
        <f t="shared" si="3"/>
        <v>18090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s="5" customFormat="1" ht="18" customHeight="1">
      <c r="A47" s="7" t="s">
        <v>169</v>
      </c>
      <c r="B47" s="8"/>
      <c r="C47" s="4" t="s">
        <v>170</v>
      </c>
      <c r="D47" s="9">
        <v>197000</v>
      </c>
      <c r="E47" s="10">
        <f>E48</f>
        <v>0</v>
      </c>
      <c r="F47" s="10">
        <f>F48</f>
        <v>49000</v>
      </c>
      <c r="G47" s="3">
        <f>D47+E47-F47</f>
        <v>148000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s="77" customFormat="1" ht="48" customHeight="1">
      <c r="A48" s="11" t="s">
        <v>171</v>
      </c>
      <c r="B48" s="12"/>
      <c r="C48" s="73" t="s">
        <v>172</v>
      </c>
      <c r="D48" s="60">
        <v>197000</v>
      </c>
      <c r="E48" s="3">
        <f>E45</f>
        <v>0</v>
      </c>
      <c r="F48" s="3">
        <f>SUM(F49:F49)</f>
        <v>49000</v>
      </c>
      <c r="G48" s="3">
        <f>D48+E48-F48</f>
        <v>148000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</row>
    <row r="49" spans="1:21" s="56" customFormat="1" ht="47.25">
      <c r="A49" s="35"/>
      <c r="B49" s="35" t="s">
        <v>173</v>
      </c>
      <c r="C49" s="75" t="s">
        <v>174</v>
      </c>
      <c r="D49" s="36">
        <v>197000</v>
      </c>
      <c r="E49" s="17">
        <v>0</v>
      </c>
      <c r="F49" s="17">
        <v>49000</v>
      </c>
      <c r="G49" s="17">
        <f>D49+E49-F49</f>
        <v>148000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1:21" s="5" customFormat="1" ht="18" customHeight="1">
      <c r="A50" s="7" t="s">
        <v>13</v>
      </c>
      <c r="B50" s="8"/>
      <c r="C50" s="4" t="s">
        <v>14</v>
      </c>
      <c r="D50" s="9">
        <v>9934796</v>
      </c>
      <c r="E50" s="10">
        <f>E51+E67+E75+E87+E93+E96</f>
        <v>246904</v>
      </c>
      <c r="F50" s="10">
        <f>F51+F67+F75+F87+F93+F96</f>
        <v>61641</v>
      </c>
      <c r="G50" s="3">
        <f t="shared" si="3"/>
        <v>10120059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s="77" customFormat="1" ht="21" customHeight="1">
      <c r="A51" s="11" t="s">
        <v>27</v>
      </c>
      <c r="B51" s="12"/>
      <c r="C51" s="73" t="s">
        <v>28</v>
      </c>
      <c r="D51" s="60">
        <v>5514096</v>
      </c>
      <c r="E51" s="3">
        <f>SUM(E52:E66)</f>
        <v>225774</v>
      </c>
      <c r="F51" s="3">
        <f>SUM(F52:F66)</f>
        <v>36837</v>
      </c>
      <c r="G51" s="3">
        <f aca="true" t="shared" si="4" ref="G51:G66">D51+E51-F51</f>
        <v>5703033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</row>
    <row r="52" spans="1:21" s="56" customFormat="1" ht="31.5">
      <c r="A52" s="35"/>
      <c r="B52" s="35" t="s">
        <v>144</v>
      </c>
      <c r="C52" s="75" t="s">
        <v>145</v>
      </c>
      <c r="D52" s="36">
        <v>149100</v>
      </c>
      <c r="E52" s="17">
        <v>0</v>
      </c>
      <c r="F52" s="17">
        <v>6812</v>
      </c>
      <c r="G52" s="17">
        <f t="shared" si="4"/>
        <v>142288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</row>
    <row r="53" spans="1:21" s="77" customFormat="1" ht="15" customHeight="1">
      <c r="A53" s="35"/>
      <c r="B53" s="35" t="s">
        <v>62</v>
      </c>
      <c r="C53" s="51" t="s">
        <v>63</v>
      </c>
      <c r="D53" s="59">
        <v>2911705</v>
      </c>
      <c r="E53" s="17">
        <v>0</v>
      </c>
      <c r="F53" s="17">
        <v>6712</v>
      </c>
      <c r="G53" s="17">
        <f t="shared" si="4"/>
        <v>2904993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</row>
    <row r="54" spans="1:21" s="77" customFormat="1" ht="15" customHeight="1">
      <c r="A54" s="35"/>
      <c r="B54" s="35" t="s">
        <v>64</v>
      </c>
      <c r="C54" s="51" t="s">
        <v>150</v>
      </c>
      <c r="D54" s="59">
        <v>572711</v>
      </c>
      <c r="E54" s="17">
        <v>0</v>
      </c>
      <c r="F54" s="17">
        <v>5148</v>
      </c>
      <c r="G54" s="17">
        <f t="shared" si="4"/>
        <v>567563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</row>
    <row r="55" spans="1:21" s="77" customFormat="1" ht="15" customHeight="1">
      <c r="A55" s="35"/>
      <c r="B55" s="35" t="s">
        <v>77</v>
      </c>
      <c r="C55" s="51" t="s">
        <v>78</v>
      </c>
      <c r="D55" s="59">
        <v>79500</v>
      </c>
      <c r="E55" s="17">
        <v>0</v>
      </c>
      <c r="F55" s="17">
        <v>1883</v>
      </c>
      <c r="G55" s="17">
        <f t="shared" si="4"/>
        <v>77617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</row>
    <row r="56" spans="1:21" s="77" customFormat="1" ht="15" customHeight="1">
      <c r="A56" s="35"/>
      <c r="B56" s="35" t="s">
        <v>45</v>
      </c>
      <c r="C56" s="51" t="s">
        <v>46</v>
      </c>
      <c r="D56" s="59">
        <v>8440</v>
      </c>
      <c r="E56" s="17">
        <v>0</v>
      </c>
      <c r="F56" s="17">
        <v>200</v>
      </c>
      <c r="G56" s="17">
        <f t="shared" si="4"/>
        <v>8240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</row>
    <row r="57" spans="1:21" s="77" customFormat="1" ht="15" customHeight="1">
      <c r="A57" s="11"/>
      <c r="B57" s="12" t="s">
        <v>24</v>
      </c>
      <c r="C57" s="80" t="s">
        <v>29</v>
      </c>
      <c r="D57" s="59">
        <v>166130</v>
      </c>
      <c r="E57" s="17">
        <v>50883</v>
      </c>
      <c r="F57" s="17">
        <v>0</v>
      </c>
      <c r="G57" s="17">
        <f t="shared" si="4"/>
        <v>217013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</row>
    <row r="58" spans="1:21" s="14" customFormat="1" ht="15.75">
      <c r="A58" s="35"/>
      <c r="B58" s="35" t="s">
        <v>35</v>
      </c>
      <c r="C58" s="13" t="s">
        <v>36</v>
      </c>
      <c r="D58" s="36">
        <v>35594</v>
      </c>
      <c r="E58" s="17">
        <v>5376</v>
      </c>
      <c r="F58" s="17">
        <v>0</v>
      </c>
      <c r="G58" s="17">
        <f t="shared" si="4"/>
        <v>40970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s="14" customFormat="1" ht="15.75">
      <c r="A59" s="35"/>
      <c r="B59" s="35" t="s">
        <v>32</v>
      </c>
      <c r="C59" s="13" t="s">
        <v>33</v>
      </c>
      <c r="D59" s="36">
        <v>148753</v>
      </c>
      <c r="E59" s="17">
        <v>0</v>
      </c>
      <c r="F59" s="17">
        <v>11354</v>
      </c>
      <c r="G59" s="17">
        <f t="shared" si="4"/>
        <v>137399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4" ht="15.75" customHeight="1">
      <c r="A60" s="11"/>
      <c r="B60" s="12" t="s">
        <v>42</v>
      </c>
      <c r="C60" s="75" t="s">
        <v>43</v>
      </c>
      <c r="D60" s="36">
        <v>221513</v>
      </c>
      <c r="E60" s="17">
        <v>19033</v>
      </c>
      <c r="F60" s="17">
        <v>0</v>
      </c>
      <c r="G60" s="17">
        <f t="shared" si="4"/>
        <v>240546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14"/>
      <c r="W60" s="14"/>
      <c r="X60" s="14"/>
    </row>
    <row r="61" spans="1:24" ht="15.75" customHeight="1">
      <c r="A61" s="11"/>
      <c r="B61" s="12" t="s">
        <v>152</v>
      </c>
      <c r="C61" s="75" t="s">
        <v>153</v>
      </c>
      <c r="D61" s="36">
        <v>6000</v>
      </c>
      <c r="E61" s="17">
        <v>0</v>
      </c>
      <c r="F61" s="17">
        <v>3064</v>
      </c>
      <c r="G61" s="17">
        <f t="shared" si="4"/>
        <v>2936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14"/>
      <c r="W61" s="14"/>
      <c r="X61" s="14"/>
    </row>
    <row r="62" spans="1:24" ht="15.75" customHeight="1">
      <c r="A62" s="11"/>
      <c r="B62" s="12" t="s">
        <v>31</v>
      </c>
      <c r="C62" s="13" t="s">
        <v>30</v>
      </c>
      <c r="D62" s="36">
        <v>63556</v>
      </c>
      <c r="E62" s="17">
        <v>1484</v>
      </c>
      <c r="F62" s="17">
        <v>0</v>
      </c>
      <c r="G62" s="17">
        <f t="shared" si="4"/>
        <v>65040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14"/>
      <c r="W62" s="14"/>
      <c r="X62" s="14"/>
    </row>
    <row r="63" spans="1:24" ht="15.75" customHeight="1">
      <c r="A63" s="11"/>
      <c r="B63" s="12" t="s">
        <v>146</v>
      </c>
      <c r="C63" s="75" t="s">
        <v>147</v>
      </c>
      <c r="D63" s="36">
        <v>6035</v>
      </c>
      <c r="E63" s="17">
        <v>107</v>
      </c>
      <c r="F63" s="17">
        <v>0</v>
      </c>
      <c r="G63" s="17">
        <f t="shared" si="4"/>
        <v>6142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14"/>
      <c r="W63" s="14"/>
      <c r="X63" s="14"/>
    </row>
    <row r="64" spans="1:24" ht="15.75" customHeight="1">
      <c r="A64" s="11"/>
      <c r="B64" s="12" t="s">
        <v>47</v>
      </c>
      <c r="C64" s="51" t="s">
        <v>48</v>
      </c>
      <c r="D64" s="36">
        <v>3954</v>
      </c>
      <c r="E64" s="17">
        <v>0</v>
      </c>
      <c r="F64" s="17">
        <v>1664</v>
      </c>
      <c r="G64" s="17">
        <f t="shared" si="4"/>
        <v>2290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14"/>
      <c r="W64" s="14"/>
      <c r="X64" s="14"/>
    </row>
    <row r="65" spans="1:24" ht="15.75" customHeight="1">
      <c r="A65" s="11"/>
      <c r="B65" s="12" t="s">
        <v>44</v>
      </c>
      <c r="C65" s="51" t="s">
        <v>61</v>
      </c>
      <c r="D65" s="36">
        <v>610410</v>
      </c>
      <c r="E65" s="17">
        <v>90351</v>
      </c>
      <c r="F65" s="17">
        <v>0</v>
      </c>
      <c r="G65" s="17">
        <f t="shared" si="4"/>
        <v>700761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14"/>
      <c r="W65" s="14"/>
      <c r="X65" s="14"/>
    </row>
    <row r="66" spans="1:24" ht="15.75" customHeight="1">
      <c r="A66" s="11"/>
      <c r="B66" s="12" t="s">
        <v>68</v>
      </c>
      <c r="C66" s="51" t="s">
        <v>69</v>
      </c>
      <c r="D66" s="36">
        <v>0</v>
      </c>
      <c r="E66" s="17">
        <v>58540</v>
      </c>
      <c r="F66" s="17">
        <v>0</v>
      </c>
      <c r="G66" s="17">
        <f t="shared" si="4"/>
        <v>58540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14"/>
      <c r="W66" s="14"/>
      <c r="X66" s="14"/>
    </row>
    <row r="67" spans="1:21" s="77" customFormat="1" ht="32.25" customHeight="1">
      <c r="A67" s="11" t="s">
        <v>60</v>
      </c>
      <c r="B67" s="12"/>
      <c r="C67" s="73" t="s">
        <v>151</v>
      </c>
      <c r="D67" s="60">
        <v>405122</v>
      </c>
      <c r="E67" s="3">
        <f>SUM(E68:E74)</f>
        <v>234</v>
      </c>
      <c r="F67" s="3">
        <f>SUM(F68:F74)</f>
        <v>3390</v>
      </c>
      <c r="G67" s="3">
        <f aca="true" t="shared" si="5" ref="G67:G74">D67+E67-F67</f>
        <v>401966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</row>
    <row r="68" spans="1:21" s="56" customFormat="1" ht="31.5">
      <c r="A68" s="35"/>
      <c r="B68" s="35" t="s">
        <v>144</v>
      </c>
      <c r="C68" s="75" t="s">
        <v>145</v>
      </c>
      <c r="D68" s="36">
        <v>16100</v>
      </c>
      <c r="E68" s="17">
        <v>0</v>
      </c>
      <c r="F68" s="17">
        <v>642</v>
      </c>
      <c r="G68" s="17">
        <f t="shared" si="5"/>
        <v>15458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s="77" customFormat="1" ht="15" customHeight="1">
      <c r="A69" s="35"/>
      <c r="B69" s="35" t="s">
        <v>62</v>
      </c>
      <c r="C69" s="51" t="s">
        <v>63</v>
      </c>
      <c r="D69" s="59">
        <v>267700</v>
      </c>
      <c r="E69" s="17">
        <v>0</v>
      </c>
      <c r="F69" s="17">
        <v>797</v>
      </c>
      <c r="G69" s="17">
        <f t="shared" si="5"/>
        <v>266903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</row>
    <row r="70" spans="1:21" s="77" customFormat="1" ht="15" customHeight="1">
      <c r="A70" s="35"/>
      <c r="B70" s="35" t="s">
        <v>64</v>
      </c>
      <c r="C70" s="51" t="s">
        <v>150</v>
      </c>
      <c r="D70" s="59">
        <v>53700</v>
      </c>
      <c r="E70" s="17">
        <v>0</v>
      </c>
      <c r="F70" s="17">
        <v>877</v>
      </c>
      <c r="G70" s="17">
        <f t="shared" si="5"/>
        <v>52823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</row>
    <row r="71" spans="1:21" s="77" customFormat="1" ht="15" customHeight="1">
      <c r="A71" s="35"/>
      <c r="B71" s="35" t="s">
        <v>77</v>
      </c>
      <c r="C71" s="51" t="s">
        <v>78</v>
      </c>
      <c r="D71" s="59">
        <v>7400</v>
      </c>
      <c r="E71" s="17">
        <v>0</v>
      </c>
      <c r="F71" s="17">
        <v>95</v>
      </c>
      <c r="G71" s="17">
        <f t="shared" si="5"/>
        <v>7305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</row>
    <row r="72" spans="1:21" s="77" customFormat="1" ht="15" customHeight="1">
      <c r="A72" s="11"/>
      <c r="B72" s="12" t="s">
        <v>24</v>
      </c>
      <c r="C72" s="80" t="s">
        <v>29</v>
      </c>
      <c r="D72" s="59">
        <v>13000</v>
      </c>
      <c r="E72" s="17">
        <v>110</v>
      </c>
      <c r="F72" s="17">
        <v>0</v>
      </c>
      <c r="G72" s="17">
        <f t="shared" si="5"/>
        <v>13110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</row>
    <row r="73" spans="1:21" s="14" customFormat="1" ht="15.75">
      <c r="A73" s="35"/>
      <c r="B73" s="35" t="s">
        <v>32</v>
      </c>
      <c r="C73" s="13" t="s">
        <v>33</v>
      </c>
      <c r="D73" s="36">
        <v>9383</v>
      </c>
      <c r="E73" s="17">
        <v>0</v>
      </c>
      <c r="F73" s="17">
        <v>979</v>
      </c>
      <c r="G73" s="17">
        <f t="shared" si="5"/>
        <v>8404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pans="1:24" ht="15.75" customHeight="1">
      <c r="A74" s="11"/>
      <c r="B74" s="12" t="s">
        <v>31</v>
      </c>
      <c r="C74" s="13" t="s">
        <v>30</v>
      </c>
      <c r="D74" s="36">
        <v>1700</v>
      </c>
      <c r="E74" s="17">
        <v>124</v>
      </c>
      <c r="F74" s="17">
        <v>0</v>
      </c>
      <c r="G74" s="17">
        <f t="shared" si="5"/>
        <v>1824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14"/>
      <c r="W74" s="14"/>
      <c r="X74" s="14"/>
    </row>
    <row r="75" spans="1:21" s="77" customFormat="1" ht="22.5" customHeight="1">
      <c r="A75" s="11" t="s">
        <v>20</v>
      </c>
      <c r="B75" s="12"/>
      <c r="C75" s="73" t="s">
        <v>21</v>
      </c>
      <c r="D75" s="60">
        <v>1205983</v>
      </c>
      <c r="E75" s="3">
        <f>SUM(E76:E86)</f>
        <v>20384</v>
      </c>
      <c r="F75" s="3">
        <f>SUM(F76:F86)</f>
        <v>17972</v>
      </c>
      <c r="G75" s="3">
        <f aca="true" t="shared" si="6" ref="G75:G86">D75+E75-F75</f>
        <v>1208395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</row>
    <row r="76" spans="1:21" s="56" customFormat="1" ht="31.5">
      <c r="A76" s="35"/>
      <c r="B76" s="35" t="s">
        <v>144</v>
      </c>
      <c r="C76" s="75" t="s">
        <v>145</v>
      </c>
      <c r="D76" s="36">
        <v>5700</v>
      </c>
      <c r="E76" s="17">
        <v>0</v>
      </c>
      <c r="F76" s="17">
        <v>990</v>
      </c>
      <c r="G76" s="17">
        <f t="shared" si="6"/>
        <v>4710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</row>
    <row r="77" spans="1:21" s="77" customFormat="1" ht="15" customHeight="1">
      <c r="A77" s="35"/>
      <c r="B77" s="35" t="s">
        <v>62</v>
      </c>
      <c r="C77" s="51" t="s">
        <v>63</v>
      </c>
      <c r="D77" s="59">
        <v>595080</v>
      </c>
      <c r="E77" s="17">
        <v>0</v>
      </c>
      <c r="F77" s="17">
        <v>10513</v>
      </c>
      <c r="G77" s="17">
        <f t="shared" si="6"/>
        <v>584567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</row>
    <row r="78" spans="1:21" s="77" customFormat="1" ht="15" customHeight="1">
      <c r="A78" s="35"/>
      <c r="B78" s="35" t="s">
        <v>64</v>
      </c>
      <c r="C78" s="51" t="s">
        <v>150</v>
      </c>
      <c r="D78" s="59">
        <v>113700</v>
      </c>
      <c r="E78" s="17">
        <v>0</v>
      </c>
      <c r="F78" s="17">
        <v>4242</v>
      </c>
      <c r="G78" s="17">
        <f t="shared" si="6"/>
        <v>109458</v>
      </c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</row>
    <row r="79" spans="1:21" s="77" customFormat="1" ht="15" customHeight="1">
      <c r="A79" s="35"/>
      <c r="B79" s="35" t="s">
        <v>77</v>
      </c>
      <c r="C79" s="51" t="s">
        <v>78</v>
      </c>
      <c r="D79" s="59">
        <v>15500</v>
      </c>
      <c r="E79" s="17">
        <v>0</v>
      </c>
      <c r="F79" s="17">
        <v>533</v>
      </c>
      <c r="G79" s="17">
        <f t="shared" si="6"/>
        <v>14967</v>
      </c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</row>
    <row r="80" spans="1:21" s="77" customFormat="1" ht="15" customHeight="1">
      <c r="A80" s="11"/>
      <c r="B80" s="12" t="s">
        <v>24</v>
      </c>
      <c r="C80" s="80" t="s">
        <v>29</v>
      </c>
      <c r="D80" s="59">
        <v>14200</v>
      </c>
      <c r="E80" s="17">
        <v>13890</v>
      </c>
      <c r="F80" s="17">
        <v>0</v>
      </c>
      <c r="G80" s="17">
        <f t="shared" si="6"/>
        <v>28090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</row>
    <row r="81" spans="1:21" s="77" customFormat="1" ht="15" customHeight="1">
      <c r="A81" s="11"/>
      <c r="B81" s="12" t="s">
        <v>35</v>
      </c>
      <c r="C81" s="13" t="s">
        <v>36</v>
      </c>
      <c r="D81" s="59">
        <v>1575</v>
      </c>
      <c r="E81" s="17">
        <v>0</v>
      </c>
      <c r="F81" s="17">
        <v>200</v>
      </c>
      <c r="G81" s="17">
        <f t="shared" si="6"/>
        <v>1375</v>
      </c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</row>
    <row r="82" spans="1:21" s="14" customFormat="1" ht="15.75">
      <c r="A82" s="35"/>
      <c r="B82" s="35" t="s">
        <v>32</v>
      </c>
      <c r="C82" s="13" t="s">
        <v>33</v>
      </c>
      <c r="D82" s="36">
        <v>41899</v>
      </c>
      <c r="E82" s="17">
        <v>1790</v>
      </c>
      <c r="F82" s="17">
        <v>0</v>
      </c>
      <c r="G82" s="17">
        <f t="shared" si="6"/>
        <v>43689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</row>
    <row r="83" spans="1:21" s="14" customFormat="1" ht="15.75">
      <c r="A83" s="35"/>
      <c r="B83" s="35" t="s">
        <v>42</v>
      </c>
      <c r="C83" s="13" t="s">
        <v>43</v>
      </c>
      <c r="D83" s="36">
        <v>23438</v>
      </c>
      <c r="E83" s="17">
        <v>3163</v>
      </c>
      <c r="F83" s="17">
        <v>0</v>
      </c>
      <c r="G83" s="17">
        <f t="shared" si="6"/>
        <v>26601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</row>
    <row r="84" spans="1:21" s="14" customFormat="1" ht="15.75">
      <c r="A84" s="35"/>
      <c r="B84" s="35" t="s">
        <v>152</v>
      </c>
      <c r="C84" s="75" t="s">
        <v>153</v>
      </c>
      <c r="D84" s="36">
        <v>1900</v>
      </c>
      <c r="E84" s="17">
        <v>0</v>
      </c>
      <c r="F84" s="17">
        <v>1494</v>
      </c>
      <c r="G84" s="17">
        <f t="shared" si="6"/>
        <v>406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</row>
    <row r="85" spans="1:24" ht="15.75" customHeight="1">
      <c r="A85" s="11"/>
      <c r="B85" s="12" t="s">
        <v>31</v>
      </c>
      <c r="C85" s="13" t="s">
        <v>30</v>
      </c>
      <c r="D85" s="36">
        <v>8500</v>
      </c>
      <c r="E85" s="17">
        <v>1438</v>
      </c>
      <c r="F85" s="17">
        <v>0</v>
      </c>
      <c r="G85" s="17">
        <f t="shared" si="6"/>
        <v>9938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14"/>
      <c r="W85" s="14"/>
      <c r="X85" s="14"/>
    </row>
    <row r="86" spans="1:24" ht="15.75" customHeight="1">
      <c r="A86" s="11"/>
      <c r="B86" s="12" t="s">
        <v>47</v>
      </c>
      <c r="C86" s="51" t="s">
        <v>48</v>
      </c>
      <c r="D86" s="36">
        <v>1152</v>
      </c>
      <c r="E86" s="17">
        <v>103</v>
      </c>
      <c r="F86" s="17">
        <v>0</v>
      </c>
      <c r="G86" s="17">
        <f t="shared" si="6"/>
        <v>1255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14"/>
      <c r="W86" s="14"/>
      <c r="X86" s="14"/>
    </row>
    <row r="87" spans="1:21" s="77" customFormat="1" ht="31.5">
      <c r="A87" s="11" t="s">
        <v>66</v>
      </c>
      <c r="B87" s="12"/>
      <c r="C87" s="50" t="s">
        <v>67</v>
      </c>
      <c r="D87" s="60">
        <v>254431</v>
      </c>
      <c r="E87" s="38">
        <f>SUM(E88:E92)</f>
        <v>286</v>
      </c>
      <c r="F87" s="38">
        <f>SUM(F88:F92)</f>
        <v>240</v>
      </c>
      <c r="G87" s="3">
        <f aca="true" t="shared" si="7" ref="G87:G102">D87+E87-F87</f>
        <v>254477</v>
      </c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</row>
    <row r="88" spans="1:21" s="56" customFormat="1" ht="31.5">
      <c r="A88" s="35"/>
      <c r="B88" s="35" t="s">
        <v>144</v>
      </c>
      <c r="C88" s="75" t="s">
        <v>145</v>
      </c>
      <c r="D88" s="36">
        <v>400</v>
      </c>
      <c r="E88" s="17">
        <v>20</v>
      </c>
      <c r="F88" s="17">
        <v>0</v>
      </c>
      <c r="G88" s="17">
        <f t="shared" si="7"/>
        <v>420</v>
      </c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</row>
    <row r="89" spans="1:21" s="77" customFormat="1" ht="15" customHeight="1">
      <c r="A89" s="35"/>
      <c r="B89" s="35" t="s">
        <v>62</v>
      </c>
      <c r="C89" s="51" t="s">
        <v>63</v>
      </c>
      <c r="D89" s="59">
        <v>166600</v>
      </c>
      <c r="E89" s="17">
        <v>0</v>
      </c>
      <c r="F89" s="17">
        <v>34</v>
      </c>
      <c r="G89" s="17">
        <f t="shared" si="7"/>
        <v>166566</v>
      </c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</row>
    <row r="90" spans="1:21" s="77" customFormat="1" ht="15" customHeight="1">
      <c r="A90" s="35"/>
      <c r="B90" s="35" t="s">
        <v>64</v>
      </c>
      <c r="C90" s="51" t="s">
        <v>150</v>
      </c>
      <c r="D90" s="59">
        <v>32700</v>
      </c>
      <c r="E90" s="17">
        <v>0</v>
      </c>
      <c r="F90" s="17">
        <v>76</v>
      </c>
      <c r="G90" s="17">
        <f t="shared" si="7"/>
        <v>32624</v>
      </c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</row>
    <row r="91" spans="1:21" s="77" customFormat="1" ht="15" customHeight="1">
      <c r="A91" s="11"/>
      <c r="B91" s="12" t="s">
        <v>24</v>
      </c>
      <c r="C91" s="80" t="s">
        <v>29</v>
      </c>
      <c r="D91" s="59">
        <v>14275</v>
      </c>
      <c r="E91" s="17">
        <v>266</v>
      </c>
      <c r="F91" s="17">
        <v>0</v>
      </c>
      <c r="G91" s="17">
        <f t="shared" si="7"/>
        <v>14541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</row>
    <row r="92" spans="1:24" ht="15.75" customHeight="1">
      <c r="A92" s="11"/>
      <c r="B92" s="62" t="s">
        <v>31</v>
      </c>
      <c r="C92" s="87" t="s">
        <v>30</v>
      </c>
      <c r="D92" s="88">
        <v>16700</v>
      </c>
      <c r="E92" s="64">
        <v>0</v>
      </c>
      <c r="F92" s="64">
        <v>130</v>
      </c>
      <c r="G92" s="17">
        <f t="shared" si="7"/>
        <v>16570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14"/>
      <c r="W92" s="14"/>
      <c r="X92" s="14"/>
    </row>
    <row r="93" spans="1:21" s="77" customFormat="1" ht="31.5">
      <c r="A93" s="11" t="s">
        <v>154</v>
      </c>
      <c r="B93" s="12"/>
      <c r="C93" s="50" t="s">
        <v>155</v>
      </c>
      <c r="D93" s="60">
        <v>20000</v>
      </c>
      <c r="E93" s="38">
        <f>SUM(E94:E95)</f>
        <v>200</v>
      </c>
      <c r="F93" s="38">
        <f>SUM(F94:F95)</f>
        <v>3130</v>
      </c>
      <c r="G93" s="3">
        <f>D93+E93-F93</f>
        <v>17070</v>
      </c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</row>
    <row r="94" spans="1:21" s="56" customFormat="1" ht="15.75">
      <c r="A94" s="35"/>
      <c r="B94" s="35" t="s">
        <v>156</v>
      </c>
      <c r="C94" s="75" t="s">
        <v>157</v>
      </c>
      <c r="D94" s="36">
        <v>14000</v>
      </c>
      <c r="E94" s="17">
        <v>200</v>
      </c>
      <c r="F94" s="17">
        <v>0</v>
      </c>
      <c r="G94" s="17">
        <f>D94+E94-F94</f>
        <v>14200</v>
      </c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</row>
    <row r="95" spans="1:21" s="77" customFormat="1" ht="15" customHeight="1">
      <c r="A95" s="35"/>
      <c r="B95" s="35" t="s">
        <v>31</v>
      </c>
      <c r="C95" s="13" t="s">
        <v>30</v>
      </c>
      <c r="D95" s="59">
        <v>6000</v>
      </c>
      <c r="E95" s="17">
        <v>0</v>
      </c>
      <c r="F95" s="17">
        <v>3130</v>
      </c>
      <c r="G95" s="17">
        <f>D95+E95-F95</f>
        <v>2870</v>
      </c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</row>
    <row r="96" spans="1:21" s="77" customFormat="1" ht="21.75" customHeight="1">
      <c r="A96" s="11" t="s">
        <v>76</v>
      </c>
      <c r="B96" s="12"/>
      <c r="C96" s="50" t="s">
        <v>75</v>
      </c>
      <c r="D96" s="60">
        <v>18344</v>
      </c>
      <c r="E96" s="38">
        <f>SUM(E97:E99)</f>
        <v>26</v>
      </c>
      <c r="F96" s="38">
        <f>SUM(F97:F99)</f>
        <v>72</v>
      </c>
      <c r="G96" s="3">
        <f t="shared" si="7"/>
        <v>18298</v>
      </c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</row>
    <row r="97" spans="1:21" s="77" customFormat="1" ht="15" customHeight="1">
      <c r="A97" s="35"/>
      <c r="B97" s="35" t="s">
        <v>62</v>
      </c>
      <c r="C97" s="51" t="s">
        <v>63</v>
      </c>
      <c r="D97" s="59">
        <v>13900</v>
      </c>
      <c r="E97" s="17">
        <v>0</v>
      </c>
      <c r="F97" s="17">
        <v>39</v>
      </c>
      <c r="G97" s="17">
        <f t="shared" si="7"/>
        <v>13861</v>
      </c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</row>
    <row r="98" spans="1:21" s="77" customFormat="1" ht="15" customHeight="1">
      <c r="A98" s="35"/>
      <c r="B98" s="35" t="s">
        <v>64</v>
      </c>
      <c r="C98" s="51" t="s">
        <v>150</v>
      </c>
      <c r="D98" s="59">
        <v>2700</v>
      </c>
      <c r="E98" s="17">
        <v>26</v>
      </c>
      <c r="F98" s="17">
        <v>0</v>
      </c>
      <c r="G98" s="17">
        <f t="shared" si="7"/>
        <v>2726</v>
      </c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</row>
    <row r="99" spans="1:21" s="77" customFormat="1" ht="15" customHeight="1">
      <c r="A99" s="35"/>
      <c r="B99" s="35" t="s">
        <v>77</v>
      </c>
      <c r="C99" s="51" t="s">
        <v>78</v>
      </c>
      <c r="D99" s="59">
        <v>400</v>
      </c>
      <c r="E99" s="17">
        <v>0</v>
      </c>
      <c r="F99" s="17">
        <v>33</v>
      </c>
      <c r="G99" s="17">
        <f t="shared" si="7"/>
        <v>367</v>
      </c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</row>
    <row r="100" spans="1:21" s="14" customFormat="1" ht="22.5" customHeight="1">
      <c r="A100" s="7" t="s">
        <v>187</v>
      </c>
      <c r="B100" s="8"/>
      <c r="C100" s="4" t="s">
        <v>188</v>
      </c>
      <c r="D100" s="15">
        <v>178840</v>
      </c>
      <c r="E100" s="10">
        <f>E101</f>
        <v>202</v>
      </c>
      <c r="F100" s="10">
        <f>F101</f>
        <v>0</v>
      </c>
      <c r="G100" s="3">
        <f t="shared" si="7"/>
        <v>179042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</row>
    <row r="101" spans="1:7" s="24" customFormat="1" ht="31.5">
      <c r="A101" s="11" t="s">
        <v>189</v>
      </c>
      <c r="B101" s="12"/>
      <c r="C101" s="4" t="s">
        <v>190</v>
      </c>
      <c r="D101" s="9">
        <v>4798</v>
      </c>
      <c r="E101" s="3">
        <f>SUM(E102:E102)</f>
        <v>202</v>
      </c>
      <c r="F101" s="3">
        <f>SUM(F102:F102)</f>
        <v>0</v>
      </c>
      <c r="G101" s="3">
        <f t="shared" si="7"/>
        <v>5000</v>
      </c>
    </row>
    <row r="102" spans="1:21" s="77" customFormat="1" ht="47.25">
      <c r="A102" s="35"/>
      <c r="B102" s="35" t="s">
        <v>191</v>
      </c>
      <c r="C102" s="51" t="s">
        <v>192</v>
      </c>
      <c r="D102" s="59">
        <v>4798</v>
      </c>
      <c r="E102" s="17">
        <v>202</v>
      </c>
      <c r="F102" s="17">
        <v>0</v>
      </c>
      <c r="G102" s="17">
        <f t="shared" si="7"/>
        <v>5000</v>
      </c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</row>
    <row r="103" spans="1:21" s="14" customFormat="1" ht="22.5" customHeight="1">
      <c r="A103" s="7" t="s">
        <v>8</v>
      </c>
      <c r="B103" s="8"/>
      <c r="C103" s="4" t="s">
        <v>9</v>
      </c>
      <c r="D103" s="15">
        <v>7258189</v>
      </c>
      <c r="E103" s="10">
        <f>E104+E115+E110+E122+E112</f>
        <v>45300</v>
      </c>
      <c r="F103" s="10">
        <f>F104+F115+F110+F122+F112</f>
        <v>99819</v>
      </c>
      <c r="G103" s="3">
        <f aca="true" t="shared" si="8" ref="G103:G111">D103+E103-F103</f>
        <v>7203670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7" s="24" customFormat="1" ht="47.25">
      <c r="A104" s="11" t="s">
        <v>37</v>
      </c>
      <c r="B104" s="12"/>
      <c r="C104" s="4" t="s">
        <v>55</v>
      </c>
      <c r="D104" s="9">
        <v>3778160</v>
      </c>
      <c r="E104" s="3">
        <f>SUM(E105:E109)</f>
        <v>6810</v>
      </c>
      <c r="F104" s="3">
        <f>SUM(F105:F109)</f>
        <v>6810</v>
      </c>
      <c r="G104" s="3">
        <f t="shared" si="8"/>
        <v>3778160</v>
      </c>
    </row>
    <row r="105" spans="1:21" s="77" customFormat="1" ht="15" customHeight="1">
      <c r="A105" s="35"/>
      <c r="B105" s="35" t="s">
        <v>62</v>
      </c>
      <c r="C105" s="51" t="s">
        <v>63</v>
      </c>
      <c r="D105" s="59">
        <v>64889</v>
      </c>
      <c r="E105" s="17">
        <v>0</v>
      </c>
      <c r="F105" s="17">
        <v>4400</v>
      </c>
      <c r="G105" s="17">
        <f t="shared" si="8"/>
        <v>60489</v>
      </c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</row>
    <row r="106" spans="1:21" s="77" customFormat="1" ht="15" customHeight="1">
      <c r="A106" s="35"/>
      <c r="B106" s="35" t="s">
        <v>64</v>
      </c>
      <c r="C106" s="51" t="s">
        <v>65</v>
      </c>
      <c r="D106" s="59">
        <v>11252</v>
      </c>
      <c r="E106" s="17">
        <v>0</v>
      </c>
      <c r="F106" s="17">
        <v>470</v>
      </c>
      <c r="G106" s="17">
        <f t="shared" si="8"/>
        <v>10782</v>
      </c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</row>
    <row r="107" spans="1:7" s="24" customFormat="1" ht="15.75">
      <c r="A107" s="11"/>
      <c r="B107" s="12" t="s">
        <v>77</v>
      </c>
      <c r="C107" s="91" t="s">
        <v>78</v>
      </c>
      <c r="D107" s="59">
        <v>1573</v>
      </c>
      <c r="E107" s="17">
        <v>0</v>
      </c>
      <c r="F107" s="17">
        <v>40</v>
      </c>
      <c r="G107" s="17">
        <f t="shared" si="8"/>
        <v>1533</v>
      </c>
    </row>
    <row r="108" spans="1:24" ht="15.75">
      <c r="A108" s="11"/>
      <c r="B108" s="12" t="s">
        <v>24</v>
      </c>
      <c r="C108" s="80" t="s">
        <v>29</v>
      </c>
      <c r="D108" s="36">
        <v>15944</v>
      </c>
      <c r="E108" s="17">
        <v>6810</v>
      </c>
      <c r="F108" s="17">
        <v>0</v>
      </c>
      <c r="G108" s="17">
        <f t="shared" si="8"/>
        <v>22754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14"/>
      <c r="W108" s="14"/>
      <c r="X108" s="14"/>
    </row>
    <row r="109" spans="1:21" s="77" customFormat="1" ht="15" customHeight="1">
      <c r="A109" s="35"/>
      <c r="B109" s="35" t="s">
        <v>31</v>
      </c>
      <c r="C109" s="13" t="s">
        <v>30</v>
      </c>
      <c r="D109" s="59">
        <v>13856</v>
      </c>
      <c r="E109" s="17">
        <v>0</v>
      </c>
      <c r="F109" s="17">
        <v>1900</v>
      </c>
      <c r="G109" s="17">
        <f t="shared" si="8"/>
        <v>11956</v>
      </c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</row>
    <row r="110" spans="1:21" s="14" customFormat="1" ht="31.5">
      <c r="A110" s="11" t="s">
        <v>38</v>
      </c>
      <c r="B110" s="12"/>
      <c r="C110" s="73" t="s">
        <v>39</v>
      </c>
      <c r="D110" s="61">
        <v>797579</v>
      </c>
      <c r="E110" s="3">
        <f>SUM(E111:E111)</f>
        <v>0</v>
      </c>
      <c r="F110" s="3">
        <f>SUM(F111:F111)</f>
        <v>20519</v>
      </c>
      <c r="G110" s="3">
        <f t="shared" si="8"/>
        <v>777060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</row>
    <row r="111" spans="1:21" s="77" customFormat="1" ht="15" customHeight="1">
      <c r="A111" s="35"/>
      <c r="B111" s="35" t="s">
        <v>25</v>
      </c>
      <c r="C111" s="51" t="s">
        <v>26</v>
      </c>
      <c r="D111" s="59">
        <v>797579</v>
      </c>
      <c r="E111" s="17">
        <v>0</v>
      </c>
      <c r="F111" s="17">
        <v>20519</v>
      </c>
      <c r="G111" s="17">
        <f t="shared" si="8"/>
        <v>777060</v>
      </c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</row>
    <row r="112" spans="1:21" s="14" customFormat="1" ht="15.75">
      <c r="A112" s="11" t="s">
        <v>158</v>
      </c>
      <c r="B112" s="12"/>
      <c r="C112" s="73" t="s">
        <v>159</v>
      </c>
      <c r="D112" s="61">
        <v>1221900</v>
      </c>
      <c r="E112" s="3">
        <f>SUM(E113:E114)</f>
        <v>1000</v>
      </c>
      <c r="F112" s="3">
        <f>SUM(F113:F114)</f>
        <v>32000</v>
      </c>
      <c r="G112" s="3">
        <f>D112+E112-F112</f>
        <v>1190900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</row>
    <row r="113" spans="1:21" s="77" customFormat="1" ht="15" customHeight="1">
      <c r="A113" s="35"/>
      <c r="B113" s="35" t="s">
        <v>25</v>
      </c>
      <c r="C113" s="51" t="s">
        <v>26</v>
      </c>
      <c r="D113" s="59">
        <v>1220000</v>
      </c>
      <c r="E113" s="17">
        <v>0</v>
      </c>
      <c r="F113" s="17">
        <v>32000</v>
      </c>
      <c r="G113" s="17">
        <f>D113+E113-F113</f>
        <v>1188000</v>
      </c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</row>
    <row r="114" spans="1:21" s="77" customFormat="1" ht="15" customHeight="1">
      <c r="A114" s="35"/>
      <c r="B114" s="35" t="s">
        <v>31</v>
      </c>
      <c r="C114" s="13" t="s">
        <v>30</v>
      </c>
      <c r="D114" s="59">
        <v>1900</v>
      </c>
      <c r="E114" s="17">
        <v>1000</v>
      </c>
      <c r="F114" s="17">
        <v>0</v>
      </c>
      <c r="G114" s="17">
        <f>D114+E114-F114</f>
        <v>2900</v>
      </c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</row>
    <row r="115" spans="1:21" s="14" customFormat="1" ht="17.25" customHeight="1">
      <c r="A115" s="11" t="s">
        <v>34</v>
      </c>
      <c r="B115" s="12"/>
      <c r="C115" s="50" t="s">
        <v>49</v>
      </c>
      <c r="D115" s="61">
        <v>845100</v>
      </c>
      <c r="E115" s="3">
        <f>SUM(E116:E121)</f>
        <v>36990</v>
      </c>
      <c r="F115" s="3">
        <f>SUM(F116:F121)</f>
        <v>40490</v>
      </c>
      <c r="G115" s="3">
        <f aca="true" t="shared" si="9" ref="G115:G149">D115+E115-F115</f>
        <v>841600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</row>
    <row r="116" spans="1:21" s="56" customFormat="1" ht="31.5">
      <c r="A116" s="35"/>
      <c r="B116" s="35" t="s">
        <v>144</v>
      </c>
      <c r="C116" s="75" t="s">
        <v>145</v>
      </c>
      <c r="D116" s="36">
        <v>24800</v>
      </c>
      <c r="E116" s="17">
        <v>0</v>
      </c>
      <c r="F116" s="17">
        <v>7070</v>
      </c>
      <c r="G116" s="17">
        <f t="shared" si="9"/>
        <v>17730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</row>
    <row r="117" spans="1:21" s="77" customFormat="1" ht="15" customHeight="1">
      <c r="A117" s="35"/>
      <c r="B117" s="35" t="s">
        <v>62</v>
      </c>
      <c r="C117" s="51" t="s">
        <v>63</v>
      </c>
      <c r="D117" s="59">
        <v>532435</v>
      </c>
      <c r="E117" s="17">
        <v>0</v>
      </c>
      <c r="F117" s="17">
        <v>33420</v>
      </c>
      <c r="G117" s="17">
        <f t="shared" si="9"/>
        <v>499015</v>
      </c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</row>
    <row r="118" spans="1:24" ht="15.75">
      <c r="A118" s="11"/>
      <c r="B118" s="12" t="s">
        <v>24</v>
      </c>
      <c r="C118" s="80" t="s">
        <v>29</v>
      </c>
      <c r="D118" s="36">
        <v>67000</v>
      </c>
      <c r="E118" s="17">
        <v>21420</v>
      </c>
      <c r="F118" s="17">
        <v>0</v>
      </c>
      <c r="G118" s="17">
        <f t="shared" si="9"/>
        <v>88420</v>
      </c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14"/>
      <c r="W118" s="14"/>
      <c r="X118" s="14"/>
    </row>
    <row r="119" spans="1:21" s="56" customFormat="1" ht="15.75">
      <c r="A119" s="78"/>
      <c r="B119" s="78">
        <v>4300</v>
      </c>
      <c r="C119" s="81" t="s">
        <v>30</v>
      </c>
      <c r="D119" s="36">
        <v>43900</v>
      </c>
      <c r="E119" s="17">
        <v>13600</v>
      </c>
      <c r="F119" s="17">
        <v>0</v>
      </c>
      <c r="G119" s="17">
        <f t="shared" si="9"/>
        <v>57500</v>
      </c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</row>
    <row r="120" spans="1:24" ht="15.75" customHeight="1">
      <c r="A120" s="11"/>
      <c r="B120" s="12" t="s">
        <v>47</v>
      </c>
      <c r="C120" s="51" t="s">
        <v>48</v>
      </c>
      <c r="D120" s="36">
        <v>4300</v>
      </c>
      <c r="E120" s="17">
        <v>500</v>
      </c>
      <c r="F120" s="17">
        <v>0</v>
      </c>
      <c r="G120" s="17">
        <f t="shared" si="9"/>
        <v>4800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14"/>
      <c r="W120" s="14"/>
      <c r="X120" s="14"/>
    </row>
    <row r="121" spans="1:21" s="56" customFormat="1" ht="15.75">
      <c r="A121" s="78"/>
      <c r="B121" s="78">
        <v>4440</v>
      </c>
      <c r="C121" s="51" t="s">
        <v>149</v>
      </c>
      <c r="D121" s="36">
        <v>19000</v>
      </c>
      <c r="E121" s="17">
        <v>1470</v>
      </c>
      <c r="F121" s="17">
        <v>0</v>
      </c>
      <c r="G121" s="17">
        <f t="shared" si="9"/>
        <v>20470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</row>
    <row r="122" spans="1:21" s="14" customFormat="1" ht="16.5" customHeight="1">
      <c r="A122" s="11" t="s">
        <v>74</v>
      </c>
      <c r="B122" s="12"/>
      <c r="C122" s="73" t="s">
        <v>75</v>
      </c>
      <c r="D122" s="61">
        <v>554880</v>
      </c>
      <c r="E122" s="3">
        <f>SUM(E123:E123)</f>
        <v>500</v>
      </c>
      <c r="F122" s="3">
        <f>SUM(F123:F123)</f>
        <v>0</v>
      </c>
      <c r="G122" s="3">
        <f t="shared" si="9"/>
        <v>555380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</row>
    <row r="123" spans="1:21" s="77" customFormat="1" ht="15" customHeight="1">
      <c r="A123" s="35"/>
      <c r="B123" s="35" t="s">
        <v>25</v>
      </c>
      <c r="C123" s="51" t="s">
        <v>26</v>
      </c>
      <c r="D123" s="59">
        <v>499553</v>
      </c>
      <c r="E123" s="17">
        <v>500</v>
      </c>
      <c r="F123" s="17">
        <v>0</v>
      </c>
      <c r="G123" s="17">
        <f t="shared" si="9"/>
        <v>500053</v>
      </c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</row>
    <row r="124" spans="1:84" s="56" customFormat="1" ht="31.5">
      <c r="A124" s="7" t="s">
        <v>40</v>
      </c>
      <c r="B124" s="8"/>
      <c r="C124" s="4" t="s">
        <v>41</v>
      </c>
      <c r="D124" s="61">
        <v>632134</v>
      </c>
      <c r="E124" s="10">
        <f>E130+E125</f>
        <v>1240</v>
      </c>
      <c r="F124" s="10">
        <f>F130+F125</f>
        <v>22612</v>
      </c>
      <c r="G124" s="3">
        <f t="shared" si="9"/>
        <v>610762</v>
      </c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</row>
    <row r="125" spans="1:21" s="77" customFormat="1" ht="19.5" customHeight="1">
      <c r="A125" s="11" t="s">
        <v>160</v>
      </c>
      <c r="B125" s="12"/>
      <c r="C125" s="50" t="s">
        <v>161</v>
      </c>
      <c r="D125" s="60">
        <v>156708</v>
      </c>
      <c r="E125" s="38">
        <f>SUM(E126:E129)</f>
        <v>0</v>
      </c>
      <c r="F125" s="38">
        <f>SUM(F126:F129)</f>
        <v>21372</v>
      </c>
      <c r="G125" s="3">
        <f t="shared" si="9"/>
        <v>135336</v>
      </c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</row>
    <row r="126" spans="1:21" s="56" customFormat="1" ht="31.5">
      <c r="A126" s="35"/>
      <c r="B126" s="35" t="s">
        <v>144</v>
      </c>
      <c r="C126" s="75" t="s">
        <v>145</v>
      </c>
      <c r="D126" s="36">
        <v>800</v>
      </c>
      <c r="E126" s="17">
        <v>0</v>
      </c>
      <c r="F126" s="17">
        <v>35</v>
      </c>
      <c r="G126" s="17">
        <f t="shared" si="9"/>
        <v>765</v>
      </c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</row>
    <row r="127" spans="1:21" s="77" customFormat="1" ht="15" customHeight="1">
      <c r="A127" s="35"/>
      <c r="B127" s="35" t="s">
        <v>62</v>
      </c>
      <c r="C127" s="51" t="s">
        <v>63</v>
      </c>
      <c r="D127" s="59">
        <v>100380</v>
      </c>
      <c r="E127" s="17">
        <v>0</v>
      </c>
      <c r="F127" s="17">
        <v>17473</v>
      </c>
      <c r="G127" s="17">
        <f t="shared" si="9"/>
        <v>82907</v>
      </c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</row>
    <row r="128" spans="1:21" s="77" customFormat="1" ht="15" customHeight="1">
      <c r="A128" s="35"/>
      <c r="B128" s="35" t="s">
        <v>64</v>
      </c>
      <c r="C128" s="51" t="s">
        <v>150</v>
      </c>
      <c r="D128" s="59">
        <v>18686</v>
      </c>
      <c r="E128" s="17">
        <v>0</v>
      </c>
      <c r="F128" s="17">
        <v>3417</v>
      </c>
      <c r="G128" s="17">
        <f t="shared" si="9"/>
        <v>15269</v>
      </c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</row>
    <row r="129" spans="1:21" s="77" customFormat="1" ht="15" customHeight="1">
      <c r="A129" s="11"/>
      <c r="B129" s="12" t="s">
        <v>77</v>
      </c>
      <c r="C129" s="91" t="s">
        <v>78</v>
      </c>
      <c r="D129" s="59">
        <v>2612</v>
      </c>
      <c r="E129" s="17">
        <v>0</v>
      </c>
      <c r="F129" s="17">
        <v>447</v>
      </c>
      <c r="G129" s="17">
        <f t="shared" si="9"/>
        <v>2165</v>
      </c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</row>
    <row r="130" spans="1:84" s="56" customFormat="1" ht="19.5" customHeight="1">
      <c r="A130" s="7">
        <v>85407</v>
      </c>
      <c r="B130" s="8"/>
      <c r="C130" s="4" t="s">
        <v>50</v>
      </c>
      <c r="D130" s="61">
        <v>79296</v>
      </c>
      <c r="E130" s="3">
        <f>SUM(E131:E136)</f>
        <v>1240</v>
      </c>
      <c r="F130" s="3">
        <f>SUM(F131:F136)</f>
        <v>1240</v>
      </c>
      <c r="G130" s="3">
        <f t="shared" si="9"/>
        <v>79296</v>
      </c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</row>
    <row r="131" spans="1:21" s="77" customFormat="1" ht="15" customHeight="1">
      <c r="A131" s="35"/>
      <c r="B131" s="35" t="s">
        <v>62</v>
      </c>
      <c r="C131" s="75" t="s">
        <v>63</v>
      </c>
      <c r="D131" s="59">
        <v>40920</v>
      </c>
      <c r="E131" s="17">
        <v>879</v>
      </c>
      <c r="F131" s="17">
        <v>0</v>
      </c>
      <c r="G131" s="17">
        <f t="shared" si="9"/>
        <v>41799</v>
      </c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</row>
    <row r="132" spans="1:21" s="77" customFormat="1" ht="15" customHeight="1">
      <c r="A132" s="35"/>
      <c r="B132" s="35" t="s">
        <v>64</v>
      </c>
      <c r="C132" s="51" t="s">
        <v>150</v>
      </c>
      <c r="D132" s="59">
        <v>8000</v>
      </c>
      <c r="E132" s="17">
        <v>15</v>
      </c>
      <c r="F132" s="17">
        <v>0</v>
      </c>
      <c r="G132" s="17">
        <f aca="true" t="shared" si="10" ref="G132:G148">D132+E132-F132</f>
        <v>8015</v>
      </c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</row>
    <row r="133" spans="1:21" s="77" customFormat="1" ht="15" customHeight="1">
      <c r="A133" s="11"/>
      <c r="B133" s="12" t="s">
        <v>77</v>
      </c>
      <c r="C133" s="91" t="s">
        <v>78</v>
      </c>
      <c r="D133" s="59">
        <v>1100</v>
      </c>
      <c r="E133" s="17">
        <v>0</v>
      </c>
      <c r="F133" s="17">
        <v>20</v>
      </c>
      <c r="G133" s="17">
        <f t="shared" si="10"/>
        <v>1080</v>
      </c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</row>
    <row r="134" spans="1:24" ht="15.75">
      <c r="A134" s="11"/>
      <c r="B134" s="12" t="s">
        <v>24</v>
      </c>
      <c r="C134" s="80" t="s">
        <v>29</v>
      </c>
      <c r="D134" s="36">
        <v>5691</v>
      </c>
      <c r="E134" s="17">
        <v>346</v>
      </c>
      <c r="F134" s="17">
        <v>0</v>
      </c>
      <c r="G134" s="17">
        <f t="shared" si="10"/>
        <v>6037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14"/>
      <c r="W134" s="14"/>
      <c r="X134" s="14"/>
    </row>
    <row r="135" spans="1:21" s="56" customFormat="1" ht="15.75">
      <c r="A135" s="78"/>
      <c r="B135" s="78">
        <v>4260</v>
      </c>
      <c r="C135" s="13" t="s">
        <v>33</v>
      </c>
      <c r="D135" s="36">
        <v>7000</v>
      </c>
      <c r="E135" s="17">
        <v>0</v>
      </c>
      <c r="F135" s="17">
        <v>1136</v>
      </c>
      <c r="G135" s="17">
        <f t="shared" si="10"/>
        <v>5864</v>
      </c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</row>
    <row r="136" spans="1:24" ht="15.75" customHeight="1">
      <c r="A136" s="11"/>
      <c r="B136" s="12" t="s">
        <v>47</v>
      </c>
      <c r="C136" s="51" t="s">
        <v>48</v>
      </c>
      <c r="D136" s="36">
        <v>200</v>
      </c>
      <c r="E136" s="17">
        <v>0</v>
      </c>
      <c r="F136" s="17">
        <v>84</v>
      </c>
      <c r="G136" s="17">
        <f t="shared" si="10"/>
        <v>116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14"/>
      <c r="W136" s="14"/>
      <c r="X136" s="14"/>
    </row>
    <row r="137" spans="1:84" s="56" customFormat="1" ht="34.5" customHeight="1">
      <c r="A137" s="7" t="s">
        <v>112</v>
      </c>
      <c r="B137" s="8"/>
      <c r="C137" s="4" t="s">
        <v>113</v>
      </c>
      <c r="D137" s="61">
        <v>4790424</v>
      </c>
      <c r="E137" s="3">
        <f>SUM(E138+E140+E142+E144)</f>
        <v>13200</v>
      </c>
      <c r="F137" s="3">
        <f>SUM(F138+F140+F142+F144)</f>
        <v>944570</v>
      </c>
      <c r="G137" s="3">
        <f t="shared" si="10"/>
        <v>3859054</v>
      </c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</row>
    <row r="138" spans="1:84" s="56" customFormat="1" ht="24.75" customHeight="1">
      <c r="A138" s="7">
        <v>90001</v>
      </c>
      <c r="B138" s="8"/>
      <c r="C138" s="4" t="s">
        <v>162</v>
      </c>
      <c r="D138" s="61">
        <v>3668000</v>
      </c>
      <c r="E138" s="3">
        <f>E139</f>
        <v>0</v>
      </c>
      <c r="F138" s="3">
        <f>F139</f>
        <v>904870</v>
      </c>
      <c r="G138" s="3">
        <f t="shared" si="10"/>
        <v>2763130</v>
      </c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</row>
    <row r="139" spans="1:21" s="56" customFormat="1" ht="15.75">
      <c r="A139" s="11"/>
      <c r="B139" s="12" t="s">
        <v>44</v>
      </c>
      <c r="C139" s="81" t="s">
        <v>61</v>
      </c>
      <c r="D139" s="36">
        <v>3618000</v>
      </c>
      <c r="E139" s="17">
        <v>0</v>
      </c>
      <c r="F139" s="17">
        <v>904870</v>
      </c>
      <c r="G139" s="3">
        <f t="shared" si="10"/>
        <v>2713130</v>
      </c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</row>
    <row r="140" spans="1:84" s="56" customFormat="1" ht="24.75" customHeight="1">
      <c r="A140" s="7">
        <v>90003</v>
      </c>
      <c r="B140" s="8"/>
      <c r="C140" s="4" t="s">
        <v>163</v>
      </c>
      <c r="D140" s="61">
        <v>128000</v>
      </c>
      <c r="E140" s="3">
        <f>E141</f>
        <v>13200</v>
      </c>
      <c r="F140" s="3">
        <f>F141</f>
        <v>0</v>
      </c>
      <c r="G140" s="3">
        <f t="shared" si="10"/>
        <v>141200</v>
      </c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</row>
    <row r="141" spans="1:21" s="56" customFormat="1" ht="15.75">
      <c r="A141" s="78"/>
      <c r="B141" s="78">
        <v>4300</v>
      </c>
      <c r="C141" s="81" t="s">
        <v>30</v>
      </c>
      <c r="D141" s="36">
        <v>128000</v>
      </c>
      <c r="E141" s="17">
        <v>13200</v>
      </c>
      <c r="F141" s="17">
        <v>0</v>
      </c>
      <c r="G141" s="17">
        <f t="shared" si="10"/>
        <v>141200</v>
      </c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</row>
    <row r="142" spans="1:84" s="56" customFormat="1" ht="24.75" customHeight="1">
      <c r="A142" s="7">
        <v>90015</v>
      </c>
      <c r="B142" s="8"/>
      <c r="C142" s="4" t="s">
        <v>193</v>
      </c>
      <c r="D142" s="61">
        <v>495000</v>
      </c>
      <c r="E142" s="3">
        <f>E143</f>
        <v>0</v>
      </c>
      <c r="F142" s="3">
        <f>F143</f>
        <v>21400</v>
      </c>
      <c r="G142" s="3">
        <f>D142+E142-F142</f>
        <v>473600</v>
      </c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</row>
    <row r="143" spans="1:21" s="56" customFormat="1" ht="15.75">
      <c r="A143" s="78"/>
      <c r="B143" s="78">
        <v>4260</v>
      </c>
      <c r="C143" s="81" t="s">
        <v>33</v>
      </c>
      <c r="D143" s="36">
        <v>470000</v>
      </c>
      <c r="E143" s="17">
        <v>0</v>
      </c>
      <c r="F143" s="17">
        <v>21400</v>
      </c>
      <c r="G143" s="17">
        <f>D143+E143-F143</f>
        <v>448600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</row>
    <row r="144" spans="1:84" s="56" customFormat="1" ht="24.75" customHeight="1">
      <c r="A144" s="7">
        <v>90095</v>
      </c>
      <c r="B144" s="8"/>
      <c r="C144" s="4" t="s">
        <v>75</v>
      </c>
      <c r="D144" s="61">
        <v>415424</v>
      </c>
      <c r="E144" s="3">
        <f>E145</f>
        <v>0</v>
      </c>
      <c r="F144" s="3">
        <f>F145</f>
        <v>18300</v>
      </c>
      <c r="G144" s="3">
        <f>D144+E144-F144</f>
        <v>397124</v>
      </c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</row>
    <row r="145" spans="1:21" s="56" customFormat="1" ht="15.75">
      <c r="A145" s="78"/>
      <c r="B145" s="78">
        <v>6050</v>
      </c>
      <c r="C145" s="81" t="s">
        <v>61</v>
      </c>
      <c r="D145" s="36">
        <v>410424</v>
      </c>
      <c r="E145" s="17">
        <v>0</v>
      </c>
      <c r="F145" s="17">
        <v>18300</v>
      </c>
      <c r="G145" s="17">
        <f>D145+E145-F145</f>
        <v>392124</v>
      </c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</row>
    <row r="146" spans="1:84" s="56" customFormat="1" ht="34.5" customHeight="1">
      <c r="A146" s="7" t="s">
        <v>79</v>
      </c>
      <c r="B146" s="8"/>
      <c r="C146" s="4" t="s">
        <v>80</v>
      </c>
      <c r="D146" s="61">
        <v>746800</v>
      </c>
      <c r="E146" s="3">
        <f>SUM(E147:E147)</f>
        <v>5000</v>
      </c>
      <c r="F146" s="3">
        <f>SUM(F147:F147)</f>
        <v>0</v>
      </c>
      <c r="G146" s="3">
        <f t="shared" si="10"/>
        <v>751800</v>
      </c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</row>
    <row r="147" spans="1:84" s="56" customFormat="1" ht="24.75" customHeight="1">
      <c r="A147" s="7">
        <v>92105</v>
      </c>
      <c r="B147" s="8"/>
      <c r="C147" s="4" t="s">
        <v>81</v>
      </c>
      <c r="D147" s="61">
        <v>7400</v>
      </c>
      <c r="E147" s="3">
        <f>E148</f>
        <v>5000</v>
      </c>
      <c r="F147" s="3">
        <f>F148</f>
        <v>0</v>
      </c>
      <c r="G147" s="3">
        <f t="shared" si="10"/>
        <v>12400</v>
      </c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</row>
    <row r="148" spans="1:21" s="56" customFormat="1" ht="15.75">
      <c r="A148" s="11"/>
      <c r="B148" s="12" t="s">
        <v>45</v>
      </c>
      <c r="C148" s="81" t="s">
        <v>46</v>
      </c>
      <c r="D148" s="36">
        <v>0</v>
      </c>
      <c r="E148" s="17">
        <v>5000</v>
      </c>
      <c r="F148" s="17">
        <v>0</v>
      </c>
      <c r="G148" s="3">
        <f t="shared" si="10"/>
        <v>5000</v>
      </c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</row>
    <row r="149" spans="1:7" ht="24" customHeight="1">
      <c r="A149" s="1"/>
      <c r="B149" s="2"/>
      <c r="C149" s="1" t="s">
        <v>6</v>
      </c>
      <c r="D149" s="3">
        <v>28662098</v>
      </c>
      <c r="E149" s="3">
        <f>E13+E25+E103+E124+E137+E8+E17+E22+E42+E50+E146+E47+E100</f>
        <v>441119</v>
      </c>
      <c r="F149" s="3">
        <f>F13+F25+F103+F124+F137+F8+F17+F22+F42+F50+F146+F47+F100</f>
        <v>1384132</v>
      </c>
      <c r="G149" s="3">
        <f t="shared" si="9"/>
        <v>27719085</v>
      </c>
    </row>
    <row r="150" spans="1:84" s="56" customFormat="1" ht="15.75">
      <c r="A150" s="40"/>
      <c r="B150" s="41"/>
      <c r="D150" s="43"/>
      <c r="E150" s="16"/>
      <c r="F150" s="54" t="s">
        <v>22</v>
      </c>
      <c r="G150" s="5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14"/>
      <c r="W150" s="14"/>
      <c r="X150" s="14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</row>
    <row r="151" spans="1:84" s="56" customFormat="1" ht="15.75">
      <c r="A151" s="40"/>
      <c r="B151" s="41"/>
      <c r="C151" s="42"/>
      <c r="D151" s="43"/>
      <c r="E151" s="34"/>
      <c r="F151" s="54"/>
      <c r="G151" s="5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14"/>
      <c r="W151" s="14"/>
      <c r="X151" s="14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</row>
    <row r="152" spans="1:84" s="56" customFormat="1" ht="15.75">
      <c r="A152" s="40"/>
      <c r="B152" s="41"/>
      <c r="C152" s="42"/>
      <c r="D152" s="43"/>
      <c r="E152"/>
      <c r="F152" s="54" t="s">
        <v>23</v>
      </c>
      <c r="G152" s="5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14"/>
      <c r="W152" s="14"/>
      <c r="X152" s="14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</row>
    <row r="153" spans="3:7" ht="12.75">
      <c r="C153" s="16"/>
      <c r="D153" s="16"/>
      <c r="E153" s="16"/>
      <c r="F153" s="16"/>
      <c r="G153" s="16"/>
    </row>
    <row r="154" spans="3:7" ht="12.75">
      <c r="C154" s="16"/>
      <c r="D154" s="16"/>
      <c r="E154" s="16"/>
      <c r="F154" s="16"/>
      <c r="G154" s="16"/>
    </row>
    <row r="155" spans="3:7" ht="12.75">
      <c r="C155" s="16"/>
      <c r="D155" s="16"/>
      <c r="E155" s="16"/>
      <c r="F155" s="16"/>
      <c r="G155" s="16"/>
    </row>
    <row r="156" spans="3:7" ht="12.75">
      <c r="C156" s="16"/>
      <c r="D156" s="16"/>
      <c r="E156" s="16"/>
      <c r="F156" s="16"/>
      <c r="G156" s="16"/>
    </row>
    <row r="157" spans="3:7" ht="12.75">
      <c r="C157" s="16"/>
      <c r="D157" s="16"/>
      <c r="E157" s="16"/>
      <c r="F157" s="16"/>
      <c r="G157" s="16"/>
    </row>
    <row r="158" spans="3:7" ht="12.75">
      <c r="C158" s="16"/>
      <c r="D158" s="16"/>
      <c r="E158" s="16"/>
      <c r="F158" s="16"/>
      <c r="G158" s="16"/>
    </row>
    <row r="159" spans="3:7" ht="12.75">
      <c r="C159" s="16"/>
      <c r="D159" s="16"/>
      <c r="E159" s="16"/>
      <c r="F159" s="16"/>
      <c r="G159" s="16"/>
    </row>
    <row r="160" spans="3:7" ht="12.75">
      <c r="C160" s="16"/>
      <c r="D160" s="16"/>
      <c r="E160" s="16"/>
      <c r="F160" s="16"/>
      <c r="G160" s="16"/>
    </row>
    <row r="161" spans="3:7" ht="12.75">
      <c r="C161" s="16"/>
      <c r="D161" s="16"/>
      <c r="E161" s="16"/>
      <c r="F161" s="16"/>
      <c r="G161" s="16"/>
    </row>
    <row r="162" spans="3:7" ht="12.75">
      <c r="C162" s="16"/>
      <c r="D162" s="16"/>
      <c r="E162" s="16"/>
      <c r="F162" s="16"/>
      <c r="G162" s="16"/>
    </row>
    <row r="163" spans="3:7" ht="12.75">
      <c r="C163" s="16"/>
      <c r="D163" s="16"/>
      <c r="E163" s="16"/>
      <c r="F163" s="16"/>
      <c r="G163" s="16"/>
    </row>
    <row r="164" spans="3:7" ht="12.75">
      <c r="C164" s="16"/>
      <c r="D164" s="16"/>
      <c r="E164" s="16"/>
      <c r="F164" s="16"/>
      <c r="G164" s="16"/>
    </row>
    <row r="165" spans="3:7" ht="12.75">
      <c r="C165" s="16"/>
      <c r="D165" s="16"/>
      <c r="E165" s="16"/>
      <c r="F165" s="16"/>
      <c r="G165" s="16"/>
    </row>
    <row r="166" spans="3:7" ht="12.75">
      <c r="C166" s="16"/>
      <c r="D166" s="16"/>
      <c r="E166" s="16"/>
      <c r="F166" s="16"/>
      <c r="G166" s="16"/>
    </row>
    <row r="167" spans="3:7" ht="12.75">
      <c r="C167" s="16"/>
      <c r="D167" s="16"/>
      <c r="E167" s="16"/>
      <c r="F167" s="16"/>
      <c r="G167" s="16"/>
    </row>
    <row r="168" spans="3:7" ht="12.75">
      <c r="C168" s="16"/>
      <c r="D168" s="16"/>
      <c r="E168" s="16"/>
      <c r="F168" s="16"/>
      <c r="G168" s="16"/>
    </row>
    <row r="169" spans="3:7" ht="12.75">
      <c r="C169" s="16"/>
      <c r="D169" s="16"/>
      <c r="E169" s="16"/>
      <c r="F169" s="16"/>
      <c r="G169" s="16"/>
    </row>
    <row r="170" spans="3:7" ht="12.75">
      <c r="C170" s="16"/>
      <c r="D170" s="16"/>
      <c r="E170" s="16"/>
      <c r="F170" s="16"/>
      <c r="G170" s="16"/>
    </row>
    <row r="171" spans="3:7" ht="12.75">
      <c r="C171" s="16"/>
      <c r="D171" s="16"/>
      <c r="E171" s="16"/>
      <c r="F171" s="16"/>
      <c r="G171" s="16"/>
    </row>
    <row r="172" spans="3:7" ht="12.75">
      <c r="C172" s="16"/>
      <c r="D172" s="16"/>
      <c r="E172" s="16"/>
      <c r="F172" s="16"/>
      <c r="G172" s="16"/>
    </row>
    <row r="173" spans="22:84" s="16" customFormat="1" ht="12.75"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</row>
    <row r="174" spans="22:84" s="16" customFormat="1" ht="12.75"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</row>
    <row r="175" spans="22:84" s="16" customFormat="1" ht="12.75"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</row>
    <row r="176" spans="22:84" s="16" customFormat="1" ht="12.75"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</row>
    <row r="177" spans="22:84" s="16" customFormat="1" ht="12.75"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</row>
    <row r="178" spans="22:84" s="16" customFormat="1" ht="12.75"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</row>
    <row r="179" spans="22:84" s="16" customFormat="1" ht="12.75"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</row>
    <row r="180" spans="22:84" s="16" customFormat="1" ht="12.75"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</row>
    <row r="181" spans="22:84" s="16" customFormat="1" ht="12.75"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</row>
    <row r="182" spans="22:84" s="16" customFormat="1" ht="12.75"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</row>
    <row r="183" spans="22:84" s="16" customFormat="1" ht="12.75"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</row>
    <row r="184" spans="22:84" s="16" customFormat="1" ht="12.75"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</row>
    <row r="185" spans="22:84" s="16" customFormat="1" ht="12.75"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</row>
    <row r="186" spans="22:84" s="16" customFormat="1" ht="12.75"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</row>
    <row r="187" spans="22:84" s="16" customFormat="1" ht="12.75"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</row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ht="12.75">
      <c r="C232" s="16"/>
    </row>
    <row r="233" ht="12.75">
      <c r="C233" s="16"/>
    </row>
    <row r="234" ht="12.75">
      <c r="C234" s="16"/>
    </row>
    <row r="235" ht="12.75">
      <c r="C235" s="16"/>
    </row>
  </sheetData>
  <mergeCells count="7">
    <mergeCell ref="W7:X7"/>
    <mergeCell ref="A1:F1"/>
    <mergeCell ref="F2:G2"/>
    <mergeCell ref="W6:X6"/>
    <mergeCell ref="F3:G3"/>
    <mergeCell ref="F4:G4"/>
    <mergeCell ref="F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selection activeCell="D18" sqref="D18"/>
    </sheetView>
  </sheetViews>
  <sheetFormatPr defaultColWidth="9.00390625" defaultRowHeight="12.75"/>
  <cols>
    <col min="1" max="1" width="12.125" style="0" customWidth="1"/>
    <col min="2" max="2" width="8.375" style="0" customWidth="1"/>
    <col min="3" max="3" width="38.375" style="0" customWidth="1"/>
    <col min="4" max="4" width="13.875" style="0" customWidth="1"/>
    <col min="5" max="5" width="15.25390625" style="0" customWidth="1"/>
    <col min="6" max="6" width="17.875" style="0" customWidth="1"/>
    <col min="7" max="7" width="22.25390625" style="0" customWidth="1"/>
  </cols>
  <sheetData>
    <row r="1" spans="1:7" ht="23.25" customHeight="1">
      <c r="A1" s="103" t="s">
        <v>54</v>
      </c>
      <c r="B1" s="104"/>
      <c r="C1" s="104"/>
      <c r="D1" s="104"/>
      <c r="E1" s="104"/>
      <c r="F1" s="104"/>
      <c r="G1" s="28" t="s">
        <v>10</v>
      </c>
    </row>
    <row r="2" spans="1:7" ht="12.75">
      <c r="A2" s="30"/>
      <c r="B2" s="30"/>
      <c r="C2" s="28"/>
      <c r="D2" s="28"/>
      <c r="E2" s="28"/>
      <c r="F2" s="105" t="s">
        <v>53</v>
      </c>
      <c r="G2" s="105"/>
    </row>
    <row r="3" spans="1:7" ht="12.75">
      <c r="A3" s="49"/>
      <c r="B3" s="49"/>
      <c r="C3" s="29"/>
      <c r="D3" s="29"/>
      <c r="E3" s="29"/>
      <c r="F3" s="102" t="s">
        <v>17</v>
      </c>
      <c r="G3" s="102"/>
    </row>
    <row r="4" spans="1:7" ht="12.75">
      <c r="A4" s="49"/>
      <c r="B4" s="49"/>
      <c r="C4" s="29"/>
      <c r="D4" s="29"/>
      <c r="E4" s="29"/>
      <c r="F4" s="107" t="s">
        <v>194</v>
      </c>
      <c r="G4" s="107"/>
    </row>
    <row r="5" spans="1:7" ht="12.75">
      <c r="A5" s="30"/>
      <c r="B5" s="30"/>
      <c r="C5" s="28"/>
      <c r="D5" s="28"/>
      <c r="E5" s="28"/>
      <c r="F5" s="108"/>
      <c r="G5" s="108"/>
    </row>
    <row r="6" spans="1:7" ht="37.5">
      <c r="A6" s="31" t="s">
        <v>0</v>
      </c>
      <c r="B6" s="31" t="s">
        <v>7</v>
      </c>
      <c r="C6" s="47" t="s">
        <v>1</v>
      </c>
      <c r="D6" s="32" t="s">
        <v>2</v>
      </c>
      <c r="E6" s="31" t="s">
        <v>3</v>
      </c>
      <c r="F6" s="37" t="s">
        <v>4</v>
      </c>
      <c r="G6" s="45" t="s">
        <v>12</v>
      </c>
    </row>
    <row r="7" spans="1:7" ht="15.75">
      <c r="A7" s="33">
        <v>1</v>
      </c>
      <c r="B7" s="33">
        <v>2</v>
      </c>
      <c r="C7" s="48">
        <v>3</v>
      </c>
      <c r="D7" s="33">
        <v>4</v>
      </c>
      <c r="E7" s="33">
        <v>5</v>
      </c>
      <c r="F7" s="33">
        <v>6</v>
      </c>
      <c r="G7" s="46">
        <v>7</v>
      </c>
    </row>
    <row r="8" spans="1:21" s="14" customFormat="1" ht="22.5" customHeight="1">
      <c r="A8" s="7" t="s">
        <v>8</v>
      </c>
      <c r="B8" s="8"/>
      <c r="C8" s="4" t="s">
        <v>9</v>
      </c>
      <c r="D8" s="15">
        <v>3950709</v>
      </c>
      <c r="E8" s="10">
        <f>E9</f>
        <v>6810</v>
      </c>
      <c r="F8" s="10">
        <f>F9</f>
        <v>6810</v>
      </c>
      <c r="G8" s="3">
        <f aca="true" t="shared" si="0" ref="G8:G14">D8+E8-F8</f>
        <v>3950709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7" s="24" customFormat="1" ht="47.25">
      <c r="A9" s="11" t="s">
        <v>37</v>
      </c>
      <c r="B9" s="12"/>
      <c r="C9" s="4" t="s">
        <v>55</v>
      </c>
      <c r="D9" s="9">
        <v>3778160</v>
      </c>
      <c r="E9" s="3">
        <f>SUM(E10:E14)</f>
        <v>6810</v>
      </c>
      <c r="F9" s="3">
        <f>SUM(F10:F14)</f>
        <v>6810</v>
      </c>
      <c r="G9" s="3">
        <f t="shared" si="0"/>
        <v>3778160</v>
      </c>
    </row>
    <row r="10" spans="1:21" s="77" customFormat="1" ht="15" customHeight="1">
      <c r="A10" s="35"/>
      <c r="B10" s="35" t="s">
        <v>62</v>
      </c>
      <c r="C10" s="51" t="s">
        <v>63</v>
      </c>
      <c r="D10" s="59">
        <v>64889</v>
      </c>
      <c r="E10" s="17">
        <v>0</v>
      </c>
      <c r="F10" s="17">
        <v>4400</v>
      </c>
      <c r="G10" s="17">
        <f t="shared" si="0"/>
        <v>60489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</row>
    <row r="11" spans="1:21" s="77" customFormat="1" ht="15" customHeight="1">
      <c r="A11" s="35"/>
      <c r="B11" s="35" t="s">
        <v>64</v>
      </c>
      <c r="C11" s="51" t="s">
        <v>65</v>
      </c>
      <c r="D11" s="59">
        <v>11252</v>
      </c>
      <c r="E11" s="17">
        <v>0</v>
      </c>
      <c r="F11" s="17">
        <v>470</v>
      </c>
      <c r="G11" s="17">
        <f t="shared" si="0"/>
        <v>10782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</row>
    <row r="12" spans="1:7" s="24" customFormat="1" ht="15.75">
      <c r="A12" s="11"/>
      <c r="B12" s="12" t="s">
        <v>77</v>
      </c>
      <c r="C12" s="91" t="s">
        <v>78</v>
      </c>
      <c r="D12" s="59">
        <v>1573</v>
      </c>
      <c r="E12" s="17">
        <v>0</v>
      </c>
      <c r="F12" s="17">
        <v>40</v>
      </c>
      <c r="G12" s="17">
        <f t="shared" si="0"/>
        <v>1533</v>
      </c>
    </row>
    <row r="13" spans="1:24" ht="15.75">
      <c r="A13" s="11"/>
      <c r="B13" s="12" t="s">
        <v>24</v>
      </c>
      <c r="C13" s="80" t="s">
        <v>29</v>
      </c>
      <c r="D13" s="36">
        <v>15944</v>
      </c>
      <c r="E13" s="17">
        <v>6810</v>
      </c>
      <c r="F13" s="17">
        <v>0</v>
      </c>
      <c r="G13" s="17">
        <f t="shared" si="0"/>
        <v>22754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14"/>
      <c r="W13" s="14"/>
      <c r="X13" s="14"/>
    </row>
    <row r="14" spans="1:21" s="77" customFormat="1" ht="15" customHeight="1">
      <c r="A14" s="35"/>
      <c r="B14" s="35" t="s">
        <v>31</v>
      </c>
      <c r="C14" s="13" t="s">
        <v>30</v>
      </c>
      <c r="D14" s="59">
        <v>13856</v>
      </c>
      <c r="E14" s="17">
        <v>0</v>
      </c>
      <c r="F14" s="17">
        <v>1900</v>
      </c>
      <c r="G14" s="17">
        <f t="shared" si="0"/>
        <v>11956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</row>
    <row r="15" spans="1:7" ht="15.75">
      <c r="A15" s="33"/>
      <c r="B15" s="33"/>
      <c r="C15" s="48"/>
      <c r="D15" s="33"/>
      <c r="E15" s="33"/>
      <c r="F15" s="33"/>
      <c r="G15" s="46"/>
    </row>
    <row r="16" spans="1:7" ht="24.75" customHeight="1">
      <c r="A16" s="1"/>
      <c r="B16" s="2"/>
      <c r="C16" s="1" t="s">
        <v>6</v>
      </c>
      <c r="D16" s="3">
        <v>4135441</v>
      </c>
      <c r="E16" s="3">
        <f>E8</f>
        <v>6810</v>
      </c>
      <c r="F16" s="3">
        <f>F8</f>
        <v>6810</v>
      </c>
      <c r="G16" s="3">
        <f>D16+E16-F16</f>
        <v>4135441</v>
      </c>
    </row>
    <row r="17" spans="1:24" ht="15.75" customHeight="1">
      <c r="A17" s="40"/>
      <c r="B17" s="41"/>
      <c r="C17" s="86"/>
      <c r="D17" s="79"/>
      <c r="E17" s="20"/>
      <c r="F17" s="26" t="s">
        <v>22</v>
      </c>
      <c r="G17" s="2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14"/>
      <c r="W17" s="14"/>
      <c r="X17" s="14"/>
    </row>
    <row r="18" spans="1:24" ht="15.75" customHeight="1">
      <c r="A18" s="40"/>
      <c r="B18" s="41"/>
      <c r="C18" s="86"/>
      <c r="D18" s="79"/>
      <c r="E18" s="26"/>
      <c r="F18" s="26"/>
      <c r="G18" s="26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14"/>
      <c r="W18" s="14"/>
      <c r="X18" s="14"/>
    </row>
    <row r="19" spans="1:24" ht="15.75" customHeight="1">
      <c r="A19" s="40"/>
      <c r="B19" s="41"/>
      <c r="C19" s="86"/>
      <c r="D19" s="79"/>
      <c r="E19" s="26"/>
      <c r="F19" s="26" t="s">
        <v>23</v>
      </c>
      <c r="G19" s="26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14"/>
      <c r="W19" s="14"/>
      <c r="X19" s="14"/>
    </row>
    <row r="20" spans="1:7" ht="15.75">
      <c r="A20" s="82"/>
      <c r="B20" s="82"/>
      <c r="C20" s="83"/>
      <c r="D20" s="79"/>
      <c r="E20" s="39"/>
      <c r="F20" s="39"/>
      <c r="G20" s="39"/>
    </row>
  </sheetData>
  <mergeCells count="5">
    <mergeCell ref="F5:G5"/>
    <mergeCell ref="A1:F1"/>
    <mergeCell ref="F2:G2"/>
    <mergeCell ref="F3:G3"/>
    <mergeCell ref="F4:G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UMSK</cp:lastModifiedBy>
  <cp:lastPrinted>2006-01-03T13:32:47Z</cp:lastPrinted>
  <dcterms:created xsi:type="dcterms:W3CDTF">2000-11-16T08:27:55Z</dcterms:created>
  <dcterms:modified xsi:type="dcterms:W3CDTF">2006-01-04T12:00:33Z</dcterms:modified>
  <cp:category/>
  <cp:version/>
  <cp:contentType/>
  <cp:contentStatus/>
</cp:coreProperties>
</file>