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0"/>
  </bookViews>
  <sheets>
    <sheet name="dochody" sheetId="1" r:id="rId1"/>
    <sheet name="Wydatki" sheetId="2" r:id="rId2"/>
    <sheet name="Zlec.plan doch." sheetId="3" r:id="rId3"/>
    <sheet name="Zlec.plan wydatków" sheetId="4" r:id="rId4"/>
  </sheets>
  <definedNames>
    <definedName name="_xlnm.Print_Area" localSheetId="1">'Wydatki'!$A$1:$G$82</definedName>
    <definedName name="_xlnm.Print_Area" localSheetId="2">'Zlec.plan doch.'!#REF!</definedName>
  </definedNames>
  <calcPr fullCalcOnLoad="1"/>
</workbook>
</file>

<file path=xl/sharedStrings.xml><?xml version="1.0" encoding="utf-8"?>
<sst xmlns="http://schemas.openxmlformats.org/spreadsheetml/2006/main" count="199" uniqueCount="140">
  <si>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</si>
  <si>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</si>
  <si>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</si>
  <si>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</si>
  <si>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</si>
  <si>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</si>
  <si>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</si>
  <si>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</si>
  <si>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 xml:space="preserve"> </t>
  </si>
  <si>
    <t>Załącznik Nr 2</t>
  </si>
  <si>
    <t xml:space="preserve"> Plan po zmianach   </t>
  </si>
  <si>
    <t>do UCHWAŁY RM w Sępólnie Krajeńskim</t>
  </si>
  <si>
    <t>Załącznik Nr 1</t>
  </si>
  <si>
    <t>do UCHWAŁY  RM  w Sępólnie Kraj.</t>
  </si>
  <si>
    <t>Przewodniczący Rady Miejskiej</t>
  </si>
  <si>
    <t>Edward Stachowicz</t>
  </si>
  <si>
    <t>Zakup usług pozostałych</t>
  </si>
  <si>
    <t>4300</t>
  </si>
  <si>
    <t>6050</t>
  </si>
  <si>
    <t>DZIAŁ 900</t>
  </si>
  <si>
    <t>GOSPODARKA KOMUNALNA I OCHRONA ŚRODOWISKA</t>
  </si>
  <si>
    <t xml:space="preserve">Zmiany w planie dochodów budżetowych na 2006 rok </t>
  </si>
  <si>
    <t>Wydatki inwestycyjne jednostek budżetowych</t>
  </si>
  <si>
    <t>Zmiany w planie wydatków  budżetowych na 2006 rok.</t>
  </si>
  <si>
    <t>Pozostała działalność</t>
  </si>
  <si>
    <t>Wynagrodzenia bezosobowe</t>
  </si>
  <si>
    <t>DZIAŁ 010</t>
  </si>
  <si>
    <t>ROLNICTWO I ŁOWIECTWO</t>
  </si>
  <si>
    <t>01010</t>
  </si>
  <si>
    <t>Infrastruktura wodociągowa i sanitacyjna wsi</t>
  </si>
  <si>
    <t>DZIAŁ 757</t>
  </si>
  <si>
    <t>OBSŁUGA DŁUGU PUBLICZNEGO</t>
  </si>
  <si>
    <t>75704</t>
  </si>
  <si>
    <t>Rozliczenia z tytułu poręczeń i gwarancji udzielonych przez Skarb Państwa lub jednostke samorzadu terytorialnego</t>
  </si>
  <si>
    <t>8020</t>
  </si>
  <si>
    <t>Wypłaty z tytułu poręczeń i gwarancji</t>
  </si>
  <si>
    <t>90001</t>
  </si>
  <si>
    <t>Gospodarka ściekowa i ochrona wód</t>
  </si>
  <si>
    <t>6298</t>
  </si>
  <si>
    <t>Środki na dofinansowanie własnych inwestycji gmin(związków gmin), powiatów(związków powiatów), samorządów województw, pozyskane z innych źródeł</t>
  </si>
  <si>
    <t>6299</t>
  </si>
  <si>
    <t>90020</t>
  </si>
  <si>
    <t>Wpływy i wydatki związane z gromadzeniem środków z opłat produktowych</t>
  </si>
  <si>
    <t>0400</t>
  </si>
  <si>
    <t>Wpływy z opłaty produktowej</t>
  </si>
  <si>
    <t>0960</t>
  </si>
  <si>
    <t>Otrzymane spadki, zapisy i darowizny w postaci pieniężnej</t>
  </si>
  <si>
    <t>DZIAŁ 756</t>
  </si>
  <si>
    <t>DOCHODY OD OSÓB PRAWNYCH, OD OSÓB FIZYCZNYCH I OD INNYCH JEDNOSTEK NIEPOSIADAJĄCYCH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</si>
  <si>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</si>
  <si>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</si>
  <si>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0910</t>
  </si>
  <si>
    <t>0500</t>
  </si>
  <si>
    <t>Podatek od czynności cywilnoprawnych</t>
  </si>
  <si>
    <t>Odsetki od nieterminowych wpłat z tytułu podatków i opłat</t>
  </si>
  <si>
    <t>75601</t>
  </si>
  <si>
    <t>Wpływy z podatku dochodowego od osób fizycznych</t>
  </si>
  <si>
    <t>75616</t>
  </si>
  <si>
    <t>Wpływy z podatku rolnego, podatku leśnego, podatku od spadków i darowizn, podatku od czynności cywilnoprawnych, podatków i opłat lokalnych od osób fizycznych</t>
  </si>
  <si>
    <t>0360</t>
  </si>
  <si>
    <t>0330</t>
  </si>
  <si>
    <t>Podatek leśny</t>
  </si>
  <si>
    <t>Podatek od spadkow i darowizn</t>
  </si>
  <si>
    <t>0320</t>
  </si>
  <si>
    <t>Podatek rolny</t>
  </si>
  <si>
    <t>90019</t>
  </si>
  <si>
    <t>Wpływy i wydatki związane z gromadzeniem środków z opłat i kar za korzystanie ze środowiska</t>
  </si>
  <si>
    <t>0460</t>
  </si>
  <si>
    <t>Wpływy z opłaty eksploatacyjnej</t>
  </si>
  <si>
    <t>01095</t>
  </si>
  <si>
    <t>DZIAŁ 758</t>
  </si>
  <si>
    <t>RÓZNE ROZLICZENIA</t>
  </si>
  <si>
    <t>Rezerwy ogólne i celowe</t>
  </si>
  <si>
    <t>Rezerwy</t>
  </si>
  <si>
    <t>DZIAŁ 852</t>
  </si>
  <si>
    <t>POMOC SPOŁECZNA</t>
  </si>
  <si>
    <t>Ośrodki pomocy społecznej</t>
  </si>
  <si>
    <t>Zakup usług przez jednostki samorzadu terytorialnego od innych jednostek samorządu terytorialnego</t>
  </si>
  <si>
    <t>Świadczenia społeczne</t>
  </si>
  <si>
    <t>DZIAŁ 853</t>
  </si>
  <si>
    <t>POZOSTAŁE ZADANIA W ZAKRESIE POLITYKI SPOŁECZNEJ</t>
  </si>
  <si>
    <t>3110</t>
  </si>
  <si>
    <t>DZIAŁ 851</t>
  </si>
  <si>
    <t>OCHRONA ZDROWIA</t>
  </si>
  <si>
    <t>85154</t>
  </si>
  <si>
    <t>Przeciwdziałanie alkoholizmowi</t>
  </si>
  <si>
    <t>6058</t>
  </si>
  <si>
    <t>6059</t>
  </si>
  <si>
    <t>85220</t>
  </si>
  <si>
    <t>Jednostki specjalistycznego poradnictwa, mieszkania chronione i ośrodki interwencji kryzysowej</t>
  </si>
  <si>
    <t>Dotacja celowa z budżetu na finansowanie lub dofinansowanie zadań zleconych do realizacji stowarzyszeniom</t>
  </si>
  <si>
    <t>DZIAŁ 854</t>
  </si>
  <si>
    <t>Kolonie i obozy oraz inne formy wypoczynku dzieci i młodzieży szkolnej, a także szkolenia młodzieży</t>
  </si>
  <si>
    <t>2820</t>
  </si>
  <si>
    <t>EDUKACYJNA OPIEKA WYCHOWAWCZA</t>
  </si>
  <si>
    <t>DZIAŁ 921</t>
  </si>
  <si>
    <t>KULTURA I OCHRONA DZIEDZICTWA NARODOWEGO</t>
  </si>
  <si>
    <t>Pozostałe zadania w zakresie kultury</t>
  </si>
  <si>
    <t>DZIAŁ 926</t>
  </si>
  <si>
    <t>KULTURA FIZYCZNA I SPORT</t>
  </si>
  <si>
    <t>Zadania w zakresie kultury fizycznej i sportu</t>
  </si>
  <si>
    <t>85212</t>
  </si>
  <si>
    <t>Świadczenia rodzinne, zaliczka alimentacyjna oraz składki na ubezpieczenie emerytalne i rentowe z ubezpieczenia społecznego</t>
  </si>
  <si>
    <t>0970</t>
  </si>
  <si>
    <t>Wpływy z różnych dochodów</t>
  </si>
  <si>
    <t>6339</t>
  </si>
  <si>
    <t>Dotacje celowe otrzymane z budżetu państwa na realizacje inwestycji i zakupów inwestycyjnych wlasnych gmin(zwiazków gmin)</t>
  </si>
  <si>
    <t>85415</t>
  </si>
  <si>
    <t>Pomoc materialna dla uczniów</t>
  </si>
  <si>
    <t>2030</t>
  </si>
  <si>
    <t>01038</t>
  </si>
  <si>
    <t>Rozwój obszarów wiejskich</t>
  </si>
  <si>
    <t>DZIAŁ 750</t>
  </si>
  <si>
    <t>ADMINISTRACJA PUBLICZNA</t>
  </si>
  <si>
    <t>75023</t>
  </si>
  <si>
    <t>Urzędy gmin(miast i miast na prawach powiatu)</t>
  </si>
  <si>
    <t>Zakup usług remontowych</t>
  </si>
  <si>
    <t>3240</t>
  </si>
  <si>
    <t>Stypendia dla uczniów</t>
  </si>
  <si>
    <t>DZIAŁ 600</t>
  </si>
  <si>
    <t>TRANSPORT I ŁĄCZNOŚĆ</t>
  </si>
  <si>
    <t>60016</t>
  </si>
  <si>
    <t>Drogi publiczne gminne</t>
  </si>
  <si>
    <t>DZIAŁ 801</t>
  </si>
  <si>
    <t>OŚWIATA I WYCHOWANIE</t>
  </si>
  <si>
    <t>80101</t>
  </si>
  <si>
    <t>Szkoły podstawowe</t>
  </si>
  <si>
    <t>Zakup usług dostępu do sieci Internet</t>
  </si>
  <si>
    <t>Zakup pomocy naukowych dydaktycznych i książek</t>
  </si>
  <si>
    <t>80104</t>
  </si>
  <si>
    <t>Przedszkola</t>
  </si>
  <si>
    <t>85407</t>
  </si>
  <si>
    <t>Placówki wychowania pozaszkolnego</t>
  </si>
  <si>
    <t>85214</t>
  </si>
  <si>
    <t>Zasiłki i pomoc w naturze oraz składki na ubezpieczenia emerytalne i rentowe</t>
  </si>
  <si>
    <t>Wynagrodzenia bezosobowe pracowników</t>
  </si>
  <si>
    <t>Nr XLIV/346/06 z dnia  22 czerwca 2006 roku</t>
  </si>
  <si>
    <t>Nr XLIV/346/06 z dnia  22 czerwca 2006 r.</t>
  </si>
  <si>
    <t>Dotacje celowe otrzymane z budżetu państwa na realizację  własnych  zadań bieżących gmin(zwiazków gmin)</t>
  </si>
  <si>
    <t>Dotacje celowe otrzymane z budżetu państwa na realizacje własnych zadań bieżących gmin(związków gmin)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</si>
</sst>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15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3" fontId="5" fillId="0" borderId="0" xfId="15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3" fontId="4" fillId="0" borderId="0" xfId="15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3" fontId="5" fillId="0" borderId="0" xfId="15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49" fontId="5" fillId="0" borderId="8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" fontId="4" fillId="0" borderId="1" xfId="15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4" fontId="5" fillId="0" borderId="1" xfId="15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vertical="center"/>
    </xf>
    <xf numFmtId="4" fontId="4" fillId="0" borderId="1" xfId="15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15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wrapText="1"/>
    </xf>
    <xf numFmtId="49" fontId="5" fillId="0" borderId="8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9" fontId="5" fillId="0" borderId="8" xfId="0" applyNumberFormat="1" applyFont="1" applyBorder="1" applyAlignment="1">
      <alignment vertical="center" wrapText="1"/>
    </xf>
    <xf numFmtId="4" fontId="4" fillId="0" borderId="1" xfId="15" applyNumberFormat="1" applyFont="1" applyBorder="1" applyAlignment="1">
      <alignment vertical="center" wrapText="1"/>
    </xf>
    <xf numFmtId="4" fontId="5" fillId="0" borderId="1" xfId="15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49" fontId="4" fillId="0" borderId="1" xfId="0" applyNumberFormat="1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8"/>
  <sheetViews>
    <sheetView tabSelected="1" zoomScale="75" zoomScaleNormal="75" zoomScaleSheetLayoutView="50" workbookViewId="0" topLeftCell="A1">
      <selection activeCell="C16" sqref="C16"/>
    </sheetView>
  </sheetViews>
  <sheetFormatPr defaultColWidth="9.00390625" defaultRowHeight="12.75"/>
  <cols>
    <col min="1" max="1" width="15.75390625" style="11" customWidth="1"/>
    <col min="2" max="2" width="7.875" style="0" customWidth="1"/>
    <col min="3" max="3" width="56.625" style="0" customWidth="1"/>
    <col min="4" max="4" width="18.00390625" style="0" customWidth="1"/>
    <col min="5" max="5" width="19.375" style="0" customWidth="1"/>
    <col min="6" max="6" width="18.00390625" style="0" customWidth="1"/>
    <col min="7" max="7" width="24.25390625" style="0" customWidth="1"/>
    <col min="8" max="84" width="9.125" style="11" customWidth="1"/>
  </cols>
  <sheetData>
    <row r="1" spans="1:7" s="13" customFormat="1" ht="26.25">
      <c r="A1" s="95" t="s">
        <v>21</v>
      </c>
      <c r="B1" s="96"/>
      <c r="C1" s="96"/>
      <c r="D1" s="96"/>
      <c r="E1" s="96"/>
      <c r="F1" s="96"/>
      <c r="G1" s="12"/>
    </row>
    <row r="2" spans="1:7" s="13" customFormat="1" ht="20.25" customHeight="1">
      <c r="A2" s="42"/>
      <c r="B2" s="43"/>
      <c r="C2" s="43"/>
      <c r="D2" s="43"/>
      <c r="E2" s="93" t="s">
        <v>12</v>
      </c>
      <c r="F2" s="93"/>
      <c r="G2" s="93"/>
    </row>
    <row r="3" spans="1:7" s="13" customFormat="1" ht="17.25" customHeight="1">
      <c r="A3" s="42"/>
      <c r="B3" s="43"/>
      <c r="C3" s="43"/>
      <c r="D3" s="43"/>
      <c r="E3" s="93" t="s">
        <v>13</v>
      </c>
      <c r="F3" s="93"/>
      <c r="G3" s="93"/>
    </row>
    <row r="4" spans="1:7" s="13" customFormat="1" ht="16.5" customHeight="1">
      <c r="A4" s="47"/>
      <c r="B4" s="48"/>
      <c r="C4" s="48"/>
      <c r="D4" s="48"/>
      <c r="E4" s="94" t="s">
        <v>137</v>
      </c>
      <c r="F4" s="94"/>
      <c r="G4" s="94"/>
    </row>
    <row r="5" spans="1:7" s="15" customFormat="1" ht="47.25" customHeight="1">
      <c r="A5" s="1" t="s">
        <v>0</v>
      </c>
      <c r="B5" s="1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s="16" customFormat="1" ht="15.75">
      <c r="A6" s="54">
        <v>1</v>
      </c>
      <c r="B6" s="55">
        <v>2</v>
      </c>
      <c r="C6" s="56">
        <v>3</v>
      </c>
      <c r="D6" s="56">
        <v>4</v>
      </c>
      <c r="E6" s="56">
        <v>5</v>
      </c>
      <c r="F6" s="57">
        <v>6</v>
      </c>
      <c r="G6" s="54">
        <v>7</v>
      </c>
    </row>
    <row r="7" spans="1:84" s="4" customFormat="1" ht="15.75">
      <c r="A7" s="67" t="s">
        <v>26</v>
      </c>
      <c r="B7" s="7"/>
      <c r="C7" s="3" t="s">
        <v>27</v>
      </c>
      <c r="D7" s="73">
        <v>262488</v>
      </c>
      <c r="E7" s="74">
        <f>E8</f>
        <v>49512</v>
      </c>
      <c r="F7" s="74">
        <f>F8</f>
        <v>0</v>
      </c>
      <c r="G7" s="74">
        <f aca="true" t="shared" si="0" ref="G7:G15">D7+E7-F7</f>
        <v>312000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</row>
    <row r="8" spans="1:84" s="10" customFormat="1" ht="15.75">
      <c r="A8" s="8" t="s">
        <v>28</v>
      </c>
      <c r="B8" s="9"/>
      <c r="C8" s="58" t="s">
        <v>29</v>
      </c>
      <c r="D8" s="73">
        <v>0</v>
      </c>
      <c r="E8" s="74">
        <f>SUM(E9:E9)</f>
        <v>49512</v>
      </c>
      <c r="F8" s="74">
        <f>SUM(F9:F9)</f>
        <v>0</v>
      </c>
      <c r="G8" s="74">
        <f t="shared" si="0"/>
        <v>49512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</row>
    <row r="9" spans="1:84" s="46" customFormat="1" ht="15.75">
      <c r="A9" s="29"/>
      <c r="B9" s="59" t="s">
        <v>45</v>
      </c>
      <c r="C9" s="64" t="s">
        <v>46</v>
      </c>
      <c r="D9" s="75">
        <v>0</v>
      </c>
      <c r="E9" s="76">
        <v>49512</v>
      </c>
      <c r="F9" s="76">
        <v>0</v>
      </c>
      <c r="G9" s="76">
        <f t="shared" si="0"/>
        <v>49512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</row>
    <row r="10" spans="1:84" s="4" customFormat="1" ht="63">
      <c r="A10" s="67" t="s">
        <v>47</v>
      </c>
      <c r="B10" s="7"/>
      <c r="C10" s="3" t="s">
        <v>48</v>
      </c>
      <c r="D10" s="73">
        <v>9373720</v>
      </c>
      <c r="E10" s="74">
        <f>E13+E11+E16</f>
        <v>44840</v>
      </c>
      <c r="F10" s="74">
        <f>F13+F11+F16</f>
        <v>7000</v>
      </c>
      <c r="G10" s="74">
        <f t="shared" si="0"/>
        <v>9411560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</row>
    <row r="11" spans="1:84" s="10" customFormat="1" ht="15.75">
      <c r="A11" s="8" t="s">
        <v>55</v>
      </c>
      <c r="B11" s="9"/>
      <c r="C11" s="58" t="s">
        <v>56</v>
      </c>
      <c r="D11" s="73">
        <v>10054</v>
      </c>
      <c r="E11" s="74">
        <f>SUM(E12:E12)</f>
        <v>20</v>
      </c>
      <c r="F11" s="74">
        <f>SUM(F12:F12)</f>
        <v>0</v>
      </c>
      <c r="G11" s="74">
        <f>D11+E11-F11</f>
        <v>10074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</row>
    <row r="12" spans="1:84" s="46" customFormat="1" ht="33" customHeight="1">
      <c r="A12" s="29"/>
      <c r="B12" s="59" t="s">
        <v>51</v>
      </c>
      <c r="C12" s="64" t="s">
        <v>54</v>
      </c>
      <c r="D12" s="75">
        <v>0</v>
      </c>
      <c r="E12" s="76">
        <v>20</v>
      </c>
      <c r="F12" s="76">
        <v>0</v>
      </c>
      <c r="G12" s="76">
        <f>D12+E12-F12</f>
        <v>20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</row>
    <row r="13" spans="1:84" s="10" customFormat="1" ht="47.25">
      <c r="A13" s="8" t="s">
        <v>49</v>
      </c>
      <c r="B13" s="9"/>
      <c r="C13" s="58" t="s">
        <v>50</v>
      </c>
      <c r="D13" s="73">
        <v>3069263</v>
      </c>
      <c r="E13" s="74">
        <f>SUM(E14:E15)</f>
        <v>20000</v>
      </c>
      <c r="F13" s="74">
        <f>SUM(F14:F15)</f>
        <v>0</v>
      </c>
      <c r="G13" s="74">
        <f t="shared" si="0"/>
        <v>3089263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</row>
    <row r="14" spans="1:84" s="46" customFormat="1" ht="15.75">
      <c r="A14" s="29"/>
      <c r="B14" s="59" t="s">
        <v>52</v>
      </c>
      <c r="C14" s="64" t="s">
        <v>53</v>
      </c>
      <c r="D14" s="75">
        <v>0</v>
      </c>
      <c r="E14" s="76">
        <v>10000</v>
      </c>
      <c r="F14" s="76">
        <v>0</v>
      </c>
      <c r="G14" s="76">
        <f>D14+E14-F14</f>
        <v>10000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</row>
    <row r="15" spans="1:84" s="46" customFormat="1" ht="30.75" customHeight="1">
      <c r="A15" s="29"/>
      <c r="B15" s="59" t="s">
        <v>51</v>
      </c>
      <c r="C15" s="64" t="s">
        <v>54</v>
      </c>
      <c r="D15" s="75">
        <v>10150</v>
      </c>
      <c r="E15" s="76">
        <v>10000</v>
      </c>
      <c r="F15" s="76">
        <v>0</v>
      </c>
      <c r="G15" s="76">
        <f t="shared" si="0"/>
        <v>20150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</row>
    <row r="16" spans="1:84" s="10" customFormat="1" ht="63">
      <c r="A16" s="8" t="s">
        <v>57</v>
      </c>
      <c r="B16" s="9"/>
      <c r="C16" s="58" t="s">
        <v>58</v>
      </c>
      <c r="D16" s="73">
        <v>2258398</v>
      </c>
      <c r="E16" s="74">
        <f>SUM(E17:E19)</f>
        <v>24820</v>
      </c>
      <c r="F16" s="74">
        <f>SUM(F17:F19)</f>
        <v>7000</v>
      </c>
      <c r="G16" s="74">
        <f aca="true" t="shared" si="1" ref="G16:G22">D16+E16-F16</f>
        <v>2276218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</row>
    <row r="17" spans="1:84" s="46" customFormat="1" ht="15.75">
      <c r="A17" s="29"/>
      <c r="B17" s="59" t="s">
        <v>63</v>
      </c>
      <c r="C17" s="85" t="s">
        <v>64</v>
      </c>
      <c r="D17" s="75">
        <v>580105</v>
      </c>
      <c r="E17" s="76">
        <v>0</v>
      </c>
      <c r="F17" s="76">
        <v>7000</v>
      </c>
      <c r="G17" s="76">
        <f t="shared" si="1"/>
        <v>573105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</row>
    <row r="18" spans="1:84" s="46" customFormat="1" ht="15.75">
      <c r="A18" s="29"/>
      <c r="B18" s="59" t="s">
        <v>60</v>
      </c>
      <c r="C18" s="64" t="s">
        <v>61</v>
      </c>
      <c r="D18" s="75">
        <v>452</v>
      </c>
      <c r="E18" s="76">
        <v>7000</v>
      </c>
      <c r="F18" s="76">
        <v>0</v>
      </c>
      <c r="G18" s="76">
        <f t="shared" si="1"/>
        <v>7452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</row>
    <row r="19" spans="1:84" s="46" customFormat="1" ht="15.75">
      <c r="A19" s="29"/>
      <c r="B19" s="59" t="s">
        <v>59</v>
      </c>
      <c r="C19" s="64" t="s">
        <v>62</v>
      </c>
      <c r="D19" s="75">
        <v>12180</v>
      </c>
      <c r="E19" s="76">
        <v>17820</v>
      </c>
      <c r="F19" s="76">
        <v>0</v>
      </c>
      <c r="G19" s="76">
        <f t="shared" si="1"/>
        <v>30000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</row>
    <row r="20" spans="1:84" s="4" customFormat="1" ht="15.75">
      <c r="A20" s="67" t="s">
        <v>74</v>
      </c>
      <c r="B20" s="7"/>
      <c r="C20" s="3" t="s">
        <v>75</v>
      </c>
      <c r="D20" s="73">
        <v>5829200</v>
      </c>
      <c r="E20" s="74">
        <f>E21+E23</f>
        <v>49624</v>
      </c>
      <c r="F20" s="74">
        <f>F23</f>
        <v>0</v>
      </c>
      <c r="G20" s="74">
        <f t="shared" si="1"/>
        <v>5878824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</row>
    <row r="21" spans="1:84" s="10" customFormat="1" ht="47.25">
      <c r="A21" s="8" t="s">
        <v>101</v>
      </c>
      <c r="B21" s="9"/>
      <c r="C21" s="58" t="s">
        <v>102</v>
      </c>
      <c r="D21" s="73">
        <v>4654000</v>
      </c>
      <c r="E21" s="74">
        <f>SUM(E22:E22)</f>
        <v>2300</v>
      </c>
      <c r="F21" s="74">
        <f>SUM(F22:F22)</f>
        <v>0</v>
      </c>
      <c r="G21" s="74">
        <f t="shared" si="1"/>
        <v>4656300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</row>
    <row r="22" spans="1:84" s="46" customFormat="1" ht="15.75">
      <c r="A22" s="29"/>
      <c r="B22" s="59" t="s">
        <v>103</v>
      </c>
      <c r="C22" s="64" t="s">
        <v>104</v>
      </c>
      <c r="D22" s="75">
        <v>0</v>
      </c>
      <c r="E22" s="76">
        <v>2300</v>
      </c>
      <c r="F22" s="76">
        <v>0</v>
      </c>
      <c r="G22" s="76">
        <f t="shared" si="1"/>
        <v>2300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</row>
    <row r="23" spans="1:84" s="46" customFormat="1" ht="31.5">
      <c r="A23" s="68" t="s">
        <v>133</v>
      </c>
      <c r="B23" s="68"/>
      <c r="C23" s="103" t="s">
        <v>134</v>
      </c>
      <c r="D23" s="79">
        <f>D24</f>
        <v>336100</v>
      </c>
      <c r="E23" s="79">
        <v>47324</v>
      </c>
      <c r="F23" s="79">
        <v>0</v>
      </c>
      <c r="G23" s="79">
        <f>G24</f>
        <v>383424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</row>
    <row r="24" spans="1:84" s="46" customFormat="1" ht="31.5">
      <c r="A24" s="90"/>
      <c r="B24" s="29" t="s">
        <v>109</v>
      </c>
      <c r="C24" s="84" t="s">
        <v>138</v>
      </c>
      <c r="D24" s="75">
        <v>336100</v>
      </c>
      <c r="E24" s="76">
        <v>47324</v>
      </c>
      <c r="F24" s="76"/>
      <c r="G24" s="76">
        <f>SUM(D24:F24)</f>
        <v>383424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</row>
    <row r="25" spans="1:84" s="4" customFormat="1" ht="15.75">
      <c r="A25" s="67" t="s">
        <v>91</v>
      </c>
      <c r="B25" s="7"/>
      <c r="C25" s="3" t="s">
        <v>94</v>
      </c>
      <c r="D25" s="73">
        <v>233844</v>
      </c>
      <c r="E25" s="74">
        <f>E26</f>
        <v>40400</v>
      </c>
      <c r="F25" s="74">
        <f>F26</f>
        <v>0</v>
      </c>
      <c r="G25" s="74">
        <f>D25+E25-F25</f>
        <v>274244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</row>
    <row r="26" spans="1:84" s="10" customFormat="1" ht="15.75">
      <c r="A26" s="8" t="s">
        <v>107</v>
      </c>
      <c r="B26" s="9"/>
      <c r="C26" s="58" t="s">
        <v>108</v>
      </c>
      <c r="D26" s="73">
        <v>230844</v>
      </c>
      <c r="E26" s="74">
        <f>SUM(E27:E27)</f>
        <v>40400</v>
      </c>
      <c r="F26" s="74">
        <f>SUM(F27:F27)</f>
        <v>0</v>
      </c>
      <c r="G26" s="74">
        <f>D26+E26-F26</f>
        <v>271244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</row>
    <row r="27" spans="1:84" s="46" customFormat="1" ht="31.5">
      <c r="A27" s="29"/>
      <c r="B27" s="59" t="s">
        <v>109</v>
      </c>
      <c r="C27" s="64" t="s">
        <v>139</v>
      </c>
      <c r="D27" s="75">
        <v>230844</v>
      </c>
      <c r="E27" s="76">
        <v>40400</v>
      </c>
      <c r="F27" s="76">
        <v>0</v>
      </c>
      <c r="G27" s="76">
        <f>D27+E27-F27</f>
        <v>271244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</row>
    <row r="28" spans="1:84" s="4" customFormat="1" ht="31.5">
      <c r="A28" s="67" t="s">
        <v>19</v>
      </c>
      <c r="B28" s="7"/>
      <c r="C28" s="3" t="s">
        <v>20</v>
      </c>
      <c r="D28" s="73">
        <v>5075</v>
      </c>
      <c r="E28" s="74">
        <f>E29+E33+E35</f>
        <v>1101029.08</v>
      </c>
      <c r="F28" s="74">
        <f>F29+F33+F35</f>
        <v>5075</v>
      </c>
      <c r="G28" s="74">
        <f aca="true" t="shared" si="2" ref="G28:G37">D28+E28-F28</f>
        <v>1101029.08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</row>
    <row r="29" spans="1:84" s="10" customFormat="1" ht="15.75">
      <c r="A29" s="8" t="s">
        <v>36</v>
      </c>
      <c r="B29" s="9"/>
      <c r="C29" s="58" t="s">
        <v>37</v>
      </c>
      <c r="D29" s="73">
        <v>0</v>
      </c>
      <c r="E29" s="74">
        <f>SUM(E30:E32)</f>
        <v>1091029.08</v>
      </c>
      <c r="F29" s="74">
        <f>SUM(F30:F32)</f>
        <v>0</v>
      </c>
      <c r="G29" s="74">
        <f t="shared" si="2"/>
        <v>1091029.08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</row>
    <row r="30" spans="1:84" s="46" customFormat="1" ht="47.25">
      <c r="A30" s="29"/>
      <c r="B30" s="59" t="s">
        <v>105</v>
      </c>
      <c r="C30" s="85" t="s">
        <v>106</v>
      </c>
      <c r="D30" s="75">
        <v>0</v>
      </c>
      <c r="E30" s="76">
        <v>106483</v>
      </c>
      <c r="F30" s="76">
        <v>0</v>
      </c>
      <c r="G30" s="76">
        <f t="shared" si="2"/>
        <v>106483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</row>
    <row r="31" spans="1:84" s="46" customFormat="1" ht="47.25">
      <c r="A31" s="29"/>
      <c r="B31" s="59" t="s">
        <v>38</v>
      </c>
      <c r="C31" s="64" t="s">
        <v>39</v>
      </c>
      <c r="D31" s="75">
        <v>0</v>
      </c>
      <c r="E31" s="76">
        <v>843896.64</v>
      </c>
      <c r="F31" s="76">
        <v>0</v>
      </c>
      <c r="G31" s="76">
        <f t="shared" si="2"/>
        <v>843896.64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</row>
    <row r="32" spans="1:84" s="46" customFormat="1" ht="47.25">
      <c r="A32" s="29"/>
      <c r="B32" s="29" t="s">
        <v>40</v>
      </c>
      <c r="C32" s="84" t="s">
        <v>39</v>
      </c>
      <c r="D32" s="75">
        <v>0</v>
      </c>
      <c r="E32" s="76">
        <v>140649.44</v>
      </c>
      <c r="F32" s="76">
        <v>0</v>
      </c>
      <c r="G32" s="76">
        <f t="shared" si="2"/>
        <v>140649.44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</row>
    <row r="33" spans="1:84" s="72" customFormat="1" ht="31.5">
      <c r="A33" s="68" t="s">
        <v>65</v>
      </c>
      <c r="B33" s="81"/>
      <c r="C33" s="82" t="s">
        <v>66</v>
      </c>
      <c r="D33" s="79">
        <v>0</v>
      </c>
      <c r="E33" s="80">
        <f>E34</f>
        <v>10000</v>
      </c>
      <c r="F33" s="80">
        <f>F34</f>
        <v>0</v>
      </c>
      <c r="G33" s="76">
        <f>D33+E33-F33</f>
        <v>10000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</row>
    <row r="34" spans="1:84" s="46" customFormat="1" ht="15.75">
      <c r="A34" s="29"/>
      <c r="B34" s="59" t="s">
        <v>67</v>
      </c>
      <c r="C34" s="83" t="s">
        <v>68</v>
      </c>
      <c r="D34" s="75">
        <v>0</v>
      </c>
      <c r="E34" s="76">
        <v>10000</v>
      </c>
      <c r="F34" s="76">
        <v>0</v>
      </c>
      <c r="G34" s="76">
        <f>D34+E34-F34</f>
        <v>10000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</row>
    <row r="35" spans="1:84" s="72" customFormat="1" ht="31.5">
      <c r="A35" s="68" t="s">
        <v>41</v>
      </c>
      <c r="B35" s="81"/>
      <c r="C35" s="82" t="s">
        <v>42</v>
      </c>
      <c r="D35" s="79">
        <v>5075</v>
      </c>
      <c r="E35" s="80">
        <f>E36</f>
        <v>0</v>
      </c>
      <c r="F35" s="80">
        <f>F36</f>
        <v>5075</v>
      </c>
      <c r="G35" s="76">
        <f t="shared" si="2"/>
        <v>0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</row>
    <row r="36" spans="1:84" s="46" customFormat="1" ht="15.75">
      <c r="A36" s="29"/>
      <c r="B36" s="59" t="s">
        <v>43</v>
      </c>
      <c r="C36" s="83" t="s">
        <v>44</v>
      </c>
      <c r="D36" s="75">
        <v>5075</v>
      </c>
      <c r="E36" s="76">
        <v>0</v>
      </c>
      <c r="F36" s="76">
        <v>5075</v>
      </c>
      <c r="G36" s="76">
        <f t="shared" si="2"/>
        <v>0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</row>
    <row r="37" spans="1:84" ht="26.25" customHeight="1">
      <c r="A37" s="1"/>
      <c r="B37" s="2"/>
      <c r="C37" s="1" t="s">
        <v>6</v>
      </c>
      <c r="D37" s="74">
        <v>27427387</v>
      </c>
      <c r="E37" s="74">
        <f>E28+E10+E7+E20+E25</f>
        <v>1285405.08</v>
      </c>
      <c r="F37" s="74">
        <f>F28+F10+F7+F20+F25</f>
        <v>12075</v>
      </c>
      <c r="G37" s="74">
        <f t="shared" si="2"/>
        <v>28700717.08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</row>
    <row r="38" spans="1:84" s="46" customFormat="1" ht="27" customHeight="1">
      <c r="A38" s="65"/>
      <c r="B38" s="65"/>
      <c r="C38" s="66"/>
      <c r="D38" s="62"/>
      <c r="E38" s="14"/>
      <c r="F38" s="20" t="s">
        <v>14</v>
      </c>
      <c r="G38" s="20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</row>
    <row r="39" spans="1:84" s="46" customFormat="1" ht="33.75" customHeight="1">
      <c r="A39" s="65"/>
      <c r="B39" s="65"/>
      <c r="C39" s="66"/>
      <c r="D39" s="62"/>
      <c r="E39" s="20"/>
      <c r="F39" s="20" t="s">
        <v>15</v>
      </c>
      <c r="G39" s="20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</row>
    <row r="40" ht="12.75">
      <c r="G40" s="91"/>
    </row>
    <row r="41" spans="1:84" s="10" customFormat="1" ht="24" customHeight="1">
      <c r="A41" s="32"/>
      <c r="B41" s="33"/>
      <c r="C41" s="53"/>
      <c r="D41" s="49"/>
      <c r="E41" s="52"/>
      <c r="F41" s="52"/>
      <c r="G41" s="5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1:84" s="10" customFormat="1" ht="15.75">
      <c r="A42" s="32"/>
      <c r="B42" s="33"/>
      <c r="C42" s="34"/>
      <c r="D42" s="35"/>
      <c r="E42" s="21"/>
      <c r="F42" s="36"/>
      <c r="G42" s="31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1:84" s="19" customFormat="1" ht="28.5" customHeight="1">
      <c r="A43" s="50"/>
      <c r="B43" s="51"/>
      <c r="C43" s="50"/>
      <c r="D43" s="52"/>
      <c r="E43" s="52"/>
      <c r="F43" s="52"/>
      <c r="G43" s="52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</row>
    <row r="44" spans="2:7" ht="12.75">
      <c r="B44" s="11"/>
      <c r="C44" s="11"/>
      <c r="D44" s="11"/>
      <c r="E44" s="11"/>
      <c r="F44" s="11"/>
      <c r="G44" s="11"/>
    </row>
    <row r="45" spans="1:84" s="10" customFormat="1" ht="15.75">
      <c r="A45" s="32"/>
      <c r="B45" s="33"/>
      <c r="C45" s="34"/>
      <c r="D45" s="35"/>
      <c r="E45" s="11"/>
      <c r="F45" s="20"/>
      <c r="G45" s="20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</row>
    <row r="46" spans="2:7" ht="15">
      <c r="B46" s="11"/>
      <c r="C46" s="11"/>
      <c r="D46" s="11"/>
      <c r="E46" s="20"/>
      <c r="F46" s="20"/>
      <c r="G46" s="20"/>
    </row>
    <row r="47" spans="2:7" ht="20.25" customHeight="1">
      <c r="B47" s="11"/>
      <c r="C47" s="14"/>
      <c r="D47" s="20"/>
      <c r="E47" s="20"/>
      <c r="F47" s="20"/>
      <c r="G47" s="20"/>
    </row>
    <row r="48" spans="2:7" ht="15" customHeight="1">
      <c r="B48" s="11"/>
      <c r="C48" s="14"/>
      <c r="D48" s="20"/>
      <c r="E48" s="21"/>
      <c r="F48" s="36"/>
      <c r="G48" s="31"/>
    </row>
  </sheetData>
  <mergeCells count="4">
    <mergeCell ref="E2:G2"/>
    <mergeCell ref="E3:G3"/>
    <mergeCell ref="E4:G4"/>
    <mergeCell ref="A1:F1"/>
  </mergeCells>
  <printOptions horizontalCentered="1"/>
  <pageMargins left="0.58" right="0.39" top="0.73" bottom="0.5905511811023623" header="0.5118110236220472" footer="0.5118110236220472"/>
  <pageSetup horizontalDpi="144" verticalDpi="144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165"/>
  <sheetViews>
    <sheetView workbookViewId="0" topLeftCell="A25">
      <selection activeCell="C8" sqref="C8"/>
    </sheetView>
  </sheetViews>
  <sheetFormatPr defaultColWidth="9.00390625" defaultRowHeight="12.75"/>
  <cols>
    <col min="1" max="1" width="12.125" style="11" customWidth="1"/>
    <col min="2" max="2" width="6.75390625" style="11" customWidth="1"/>
    <col min="3" max="3" width="38.75390625" style="0" customWidth="1"/>
    <col min="4" max="4" width="14.25390625" style="0" bestFit="1" customWidth="1"/>
    <col min="5" max="5" width="15.375" style="0" customWidth="1"/>
    <col min="6" max="6" width="18.875" style="0" customWidth="1"/>
    <col min="7" max="7" width="23.00390625" style="0" customWidth="1"/>
    <col min="8" max="21" width="9.125" style="11" hidden="1" customWidth="1"/>
  </cols>
  <sheetData>
    <row r="1" spans="1:7" ht="21.75" customHeight="1">
      <c r="A1" s="98" t="s">
        <v>23</v>
      </c>
      <c r="B1" s="99"/>
      <c r="C1" s="99"/>
      <c r="D1" s="99"/>
      <c r="E1" s="99"/>
      <c r="F1" s="99"/>
      <c r="G1" s="22" t="s">
        <v>8</v>
      </c>
    </row>
    <row r="2" spans="1:7" ht="12.75">
      <c r="A2" s="24"/>
      <c r="B2" s="24"/>
      <c r="C2" s="22"/>
      <c r="D2" s="22"/>
      <c r="E2" s="22"/>
      <c r="F2" s="100" t="s">
        <v>9</v>
      </c>
      <c r="G2" s="100"/>
    </row>
    <row r="3" spans="1:7" ht="12.75">
      <c r="A3" s="41"/>
      <c r="B3" s="41"/>
      <c r="C3" s="23"/>
      <c r="D3" s="23"/>
      <c r="E3" s="23"/>
      <c r="F3" s="97" t="s">
        <v>11</v>
      </c>
      <c r="G3" s="97"/>
    </row>
    <row r="4" spans="1:7" ht="12.75">
      <c r="A4" s="41"/>
      <c r="B4" s="41"/>
      <c r="C4" s="23"/>
      <c r="D4" s="23"/>
      <c r="E4" s="23"/>
      <c r="F4" s="102" t="s">
        <v>136</v>
      </c>
      <c r="G4" s="102"/>
    </row>
    <row r="5" spans="1:24" ht="25.5" customHeight="1">
      <c r="A5" s="25" t="s">
        <v>0</v>
      </c>
      <c r="B5" s="25" t="s">
        <v>7</v>
      </c>
      <c r="C5" s="39" t="s">
        <v>1</v>
      </c>
      <c r="D5" s="26" t="s">
        <v>2</v>
      </c>
      <c r="E5" s="25" t="s">
        <v>3</v>
      </c>
      <c r="F5" s="30" t="s">
        <v>4</v>
      </c>
      <c r="G5" s="37" t="s">
        <v>10</v>
      </c>
      <c r="V5" s="5"/>
      <c r="W5" s="101"/>
      <c r="X5" s="101"/>
    </row>
    <row r="6" spans="1:24" ht="13.5" customHeight="1">
      <c r="A6" s="27">
        <v>1</v>
      </c>
      <c r="B6" s="27">
        <v>2</v>
      </c>
      <c r="C6" s="40">
        <v>3</v>
      </c>
      <c r="D6" s="27">
        <v>4</v>
      </c>
      <c r="E6" s="27">
        <v>5</v>
      </c>
      <c r="F6" s="27">
        <v>6</v>
      </c>
      <c r="G6" s="38">
        <v>7</v>
      </c>
      <c r="W6" s="97"/>
      <c r="X6" s="97"/>
    </row>
    <row r="7" spans="1:84" s="4" customFormat="1" ht="15.75">
      <c r="A7" s="6" t="s">
        <v>26</v>
      </c>
      <c r="B7" s="7"/>
      <c r="C7" s="3" t="s">
        <v>27</v>
      </c>
      <c r="D7" s="77">
        <v>1031577</v>
      </c>
      <c r="E7" s="74">
        <f>E8+E10+E12</f>
        <v>135564</v>
      </c>
      <c r="F7" s="74">
        <f>F8+F10+F12</f>
        <v>14052</v>
      </c>
      <c r="G7" s="74">
        <f aca="true" t="shared" si="0" ref="G7:G23">D7+E7-F7</f>
        <v>1153089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</row>
    <row r="8" spans="1:84" s="10" customFormat="1" ht="31.5">
      <c r="A8" s="8" t="s">
        <v>28</v>
      </c>
      <c r="B8" s="9"/>
      <c r="C8" s="58" t="s">
        <v>29</v>
      </c>
      <c r="D8" s="73">
        <v>475796</v>
      </c>
      <c r="E8" s="74">
        <f>SUM(E9:E9)</f>
        <v>121512</v>
      </c>
      <c r="F8" s="74">
        <f>SUM(F9:F9)</f>
        <v>0</v>
      </c>
      <c r="G8" s="74">
        <f t="shared" si="0"/>
        <v>597308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</row>
    <row r="9" spans="1:84" s="46" customFormat="1" ht="31.5">
      <c r="A9" s="29"/>
      <c r="B9" s="9" t="s">
        <v>18</v>
      </c>
      <c r="C9" s="63" t="s">
        <v>22</v>
      </c>
      <c r="D9" s="75">
        <v>475796</v>
      </c>
      <c r="E9" s="76">
        <v>121512</v>
      </c>
      <c r="F9" s="76">
        <v>0</v>
      </c>
      <c r="G9" s="76">
        <f t="shared" si="0"/>
        <v>597308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</row>
    <row r="10" spans="1:84" s="10" customFormat="1" ht="15.75">
      <c r="A10" s="8" t="s">
        <v>110</v>
      </c>
      <c r="B10" s="9"/>
      <c r="C10" s="58" t="s">
        <v>111</v>
      </c>
      <c r="D10" s="73">
        <v>399488</v>
      </c>
      <c r="E10" s="74">
        <f>SUM(E11:E11)</f>
        <v>14052</v>
      </c>
      <c r="F10" s="74">
        <f>SUM(F11:F11)</f>
        <v>0</v>
      </c>
      <c r="G10" s="74">
        <f>D10+E10-F10</f>
        <v>413540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</row>
    <row r="11" spans="1:84" s="46" customFormat="1" ht="31.5">
      <c r="A11" s="29"/>
      <c r="B11" s="9" t="s">
        <v>87</v>
      </c>
      <c r="C11" s="63" t="s">
        <v>22</v>
      </c>
      <c r="D11" s="75">
        <v>57000</v>
      </c>
      <c r="E11" s="76">
        <v>14052</v>
      </c>
      <c r="F11" s="76">
        <v>0</v>
      </c>
      <c r="G11" s="76">
        <f>D11+E11-F11</f>
        <v>71052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</row>
    <row r="12" spans="1:84" s="72" customFormat="1" ht="15.75">
      <c r="A12" s="68" t="s">
        <v>69</v>
      </c>
      <c r="B12" s="68"/>
      <c r="C12" s="69" t="s">
        <v>24</v>
      </c>
      <c r="D12" s="79">
        <v>139618</v>
      </c>
      <c r="E12" s="80">
        <f>E13</f>
        <v>0</v>
      </c>
      <c r="F12" s="80">
        <f>F13</f>
        <v>14052</v>
      </c>
      <c r="G12" s="80">
        <f t="shared" si="0"/>
        <v>125566</v>
      </c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</row>
    <row r="13" spans="1:84" s="46" customFormat="1" ht="15.75">
      <c r="A13" s="29"/>
      <c r="B13" s="9" t="s">
        <v>17</v>
      </c>
      <c r="C13" s="63" t="s">
        <v>16</v>
      </c>
      <c r="D13" s="75">
        <v>139618</v>
      </c>
      <c r="E13" s="76">
        <v>0</v>
      </c>
      <c r="F13" s="76">
        <v>14052</v>
      </c>
      <c r="G13" s="76">
        <f t="shared" si="0"/>
        <v>125566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</row>
    <row r="14" spans="1:84" s="4" customFormat="1" ht="15.75">
      <c r="A14" s="6" t="s">
        <v>119</v>
      </c>
      <c r="B14" s="7"/>
      <c r="C14" s="3" t="s">
        <v>120</v>
      </c>
      <c r="D14" s="77">
        <v>1459500</v>
      </c>
      <c r="E14" s="74">
        <f>E15</f>
        <v>100483</v>
      </c>
      <c r="F14" s="74">
        <f>F15</f>
        <v>0</v>
      </c>
      <c r="G14" s="74">
        <f>D14+E14-F14</f>
        <v>1559983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</row>
    <row r="15" spans="1:84" s="10" customFormat="1" ht="15.75">
      <c r="A15" s="8" t="s">
        <v>121</v>
      </c>
      <c r="B15" s="9"/>
      <c r="C15" s="58" t="s">
        <v>122</v>
      </c>
      <c r="D15" s="73">
        <v>1459500</v>
      </c>
      <c r="E15" s="74">
        <f>SUM(E16:E16)</f>
        <v>100483</v>
      </c>
      <c r="F15" s="74">
        <f>SUM(F16:F16)</f>
        <v>0</v>
      </c>
      <c r="G15" s="74">
        <f>D15+E15-F15</f>
        <v>1559983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</row>
    <row r="16" spans="1:84" s="46" customFormat="1" ht="31.5">
      <c r="A16" s="29"/>
      <c r="B16" s="9" t="s">
        <v>18</v>
      </c>
      <c r="C16" s="63" t="s">
        <v>22</v>
      </c>
      <c r="D16" s="75">
        <v>1200000</v>
      </c>
      <c r="E16" s="76">
        <v>100483</v>
      </c>
      <c r="F16" s="76">
        <v>0</v>
      </c>
      <c r="G16" s="76">
        <f>D16+E16-F16</f>
        <v>1300483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</row>
    <row r="17" spans="1:21" s="4" customFormat="1" ht="15.75">
      <c r="A17" s="6" t="s">
        <v>112</v>
      </c>
      <c r="B17" s="7"/>
      <c r="C17" s="3" t="s">
        <v>113</v>
      </c>
      <c r="D17" s="77">
        <v>2481923</v>
      </c>
      <c r="E17" s="78">
        <f>E18</f>
        <v>50000</v>
      </c>
      <c r="F17" s="78">
        <f>F18</f>
        <v>0</v>
      </c>
      <c r="G17" s="74">
        <f t="shared" si="0"/>
        <v>2531923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61" customFormat="1" ht="31.5">
      <c r="A18" s="8" t="s">
        <v>114</v>
      </c>
      <c r="B18" s="9"/>
      <c r="C18" s="3" t="s">
        <v>115</v>
      </c>
      <c r="D18" s="86">
        <v>2182807</v>
      </c>
      <c r="E18" s="74">
        <f>SUM(E19:E20)</f>
        <v>50000</v>
      </c>
      <c r="F18" s="74">
        <f>SUM(F19:F20)</f>
        <v>0</v>
      </c>
      <c r="G18" s="74">
        <f t="shared" si="0"/>
        <v>2232807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1:21" s="61" customFormat="1" ht="15.75">
      <c r="A19" s="29"/>
      <c r="B19" s="7">
        <v>4270</v>
      </c>
      <c r="C19" s="63" t="s">
        <v>116</v>
      </c>
      <c r="D19" s="87">
        <v>18936</v>
      </c>
      <c r="E19" s="76">
        <v>20000</v>
      </c>
      <c r="F19" s="76">
        <v>0</v>
      </c>
      <c r="G19" s="76">
        <f t="shared" si="0"/>
        <v>38936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1:21" s="61" customFormat="1" ht="15.75">
      <c r="A20" s="29"/>
      <c r="B20" s="7">
        <v>4300</v>
      </c>
      <c r="C20" s="63" t="s">
        <v>16</v>
      </c>
      <c r="D20" s="87">
        <v>100688</v>
      </c>
      <c r="E20" s="76">
        <v>30000</v>
      </c>
      <c r="F20" s="76">
        <v>0</v>
      </c>
      <c r="G20" s="76">
        <f t="shared" si="0"/>
        <v>130688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1:84" s="4" customFormat="1" ht="15.75">
      <c r="A21" s="6" t="s">
        <v>30</v>
      </c>
      <c r="B21" s="7"/>
      <c r="C21" s="3" t="s">
        <v>31</v>
      </c>
      <c r="D21" s="77">
        <v>485362</v>
      </c>
      <c r="E21" s="74">
        <f>E22</f>
        <v>0</v>
      </c>
      <c r="F21" s="74">
        <f>F22</f>
        <v>72000</v>
      </c>
      <c r="G21" s="74">
        <f t="shared" si="0"/>
        <v>413362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</row>
    <row r="22" spans="1:84" s="10" customFormat="1" ht="53.25" customHeight="1">
      <c r="A22" s="8" t="s">
        <v>32</v>
      </c>
      <c r="B22" s="9"/>
      <c r="C22" s="58" t="s">
        <v>33</v>
      </c>
      <c r="D22" s="73">
        <v>365362</v>
      </c>
      <c r="E22" s="74">
        <f>SUM(E23:E23)</f>
        <v>0</v>
      </c>
      <c r="F22" s="74">
        <f>SUM(F23:F23)</f>
        <v>72000</v>
      </c>
      <c r="G22" s="74">
        <f t="shared" si="0"/>
        <v>293362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</row>
    <row r="23" spans="1:84" s="46" customFormat="1" ht="15.75">
      <c r="A23" s="29"/>
      <c r="B23" s="9" t="s">
        <v>34</v>
      </c>
      <c r="C23" s="63" t="s">
        <v>35</v>
      </c>
      <c r="D23" s="75">
        <v>365362</v>
      </c>
      <c r="E23" s="76">
        <v>0</v>
      </c>
      <c r="F23" s="76">
        <v>72000</v>
      </c>
      <c r="G23" s="76">
        <f t="shared" si="0"/>
        <v>293362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</row>
    <row r="24" spans="1:84" s="46" customFormat="1" ht="15.75">
      <c r="A24" s="6" t="s">
        <v>70</v>
      </c>
      <c r="B24" s="7"/>
      <c r="C24" s="3" t="s">
        <v>71</v>
      </c>
      <c r="D24" s="79">
        <v>210000</v>
      </c>
      <c r="E24" s="74">
        <f>E25</f>
        <v>0</v>
      </c>
      <c r="F24" s="74">
        <f>F25</f>
        <v>88267</v>
      </c>
      <c r="G24" s="74">
        <f>D24+E24-F24</f>
        <v>121733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</row>
    <row r="25" spans="1:84" s="46" customFormat="1" ht="15.75">
      <c r="A25" s="6">
        <v>75818</v>
      </c>
      <c r="B25" s="7"/>
      <c r="C25" s="3" t="s">
        <v>72</v>
      </c>
      <c r="D25" s="79">
        <v>200000</v>
      </c>
      <c r="E25" s="74">
        <f>SUM(E26:E26)</f>
        <v>0</v>
      </c>
      <c r="F25" s="74">
        <f>SUM(F26:F26)</f>
        <v>88267</v>
      </c>
      <c r="G25" s="74">
        <f>D25+E25-F25</f>
        <v>111733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</row>
    <row r="26" spans="1:84" s="46" customFormat="1" ht="15.75">
      <c r="A26" s="6"/>
      <c r="B26" s="7">
        <v>4810</v>
      </c>
      <c r="C26" s="63" t="s">
        <v>73</v>
      </c>
      <c r="D26" s="75">
        <v>200000</v>
      </c>
      <c r="E26" s="76">
        <v>0</v>
      </c>
      <c r="F26" s="76">
        <v>88267</v>
      </c>
      <c r="G26" s="76">
        <f>D26+E26-F26</f>
        <v>111733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</row>
    <row r="27" spans="1:21" s="4" customFormat="1" ht="15.75">
      <c r="A27" s="6" t="s">
        <v>123</v>
      </c>
      <c r="B27" s="7"/>
      <c r="C27" s="3" t="s">
        <v>124</v>
      </c>
      <c r="D27" s="77">
        <v>9449408</v>
      </c>
      <c r="E27" s="78">
        <f>E28+E34</f>
        <v>240715</v>
      </c>
      <c r="F27" s="78">
        <f>F28+F34</f>
        <v>27207</v>
      </c>
      <c r="G27" s="74">
        <f aca="true" t="shared" si="1" ref="G27:G33">D27+E27-F27</f>
        <v>9662916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61" customFormat="1" ht="15.75">
      <c r="A28" s="8" t="s">
        <v>125</v>
      </c>
      <c r="B28" s="9"/>
      <c r="C28" s="3" t="s">
        <v>126</v>
      </c>
      <c r="D28" s="86">
        <v>5054132</v>
      </c>
      <c r="E28" s="74">
        <f>SUM(E29:E33)</f>
        <v>240239</v>
      </c>
      <c r="F28" s="74">
        <f>SUM(F29:F33)</f>
        <v>26731</v>
      </c>
      <c r="G28" s="74">
        <f t="shared" si="1"/>
        <v>5267640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1:21" s="61" customFormat="1" ht="15.75">
      <c r="A29" s="29"/>
      <c r="B29" s="7">
        <v>4170</v>
      </c>
      <c r="C29" s="63" t="s">
        <v>25</v>
      </c>
      <c r="D29" s="87">
        <v>7296</v>
      </c>
      <c r="E29" s="76">
        <v>714</v>
      </c>
      <c r="F29" s="76">
        <v>0</v>
      </c>
      <c r="G29" s="76">
        <f t="shared" si="1"/>
        <v>8010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pans="1:21" s="61" customFormat="1" ht="31.5">
      <c r="A30" s="29"/>
      <c r="B30" s="7">
        <v>4240</v>
      </c>
      <c r="C30" s="63" t="s">
        <v>128</v>
      </c>
      <c r="D30" s="87">
        <v>21500</v>
      </c>
      <c r="E30" s="76">
        <v>193</v>
      </c>
      <c r="F30" s="76">
        <v>0</v>
      </c>
      <c r="G30" s="76">
        <f t="shared" si="1"/>
        <v>21693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</row>
    <row r="31" spans="1:21" s="61" customFormat="1" ht="15.75">
      <c r="A31" s="29"/>
      <c r="B31" s="7">
        <v>4270</v>
      </c>
      <c r="C31" s="63" t="s">
        <v>116</v>
      </c>
      <c r="D31" s="87">
        <v>131180</v>
      </c>
      <c r="E31" s="76">
        <v>0</v>
      </c>
      <c r="F31" s="76">
        <v>26731</v>
      </c>
      <c r="G31" s="76">
        <f t="shared" si="1"/>
        <v>104449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</row>
    <row r="32" spans="1:21" s="61" customFormat="1" ht="15.75">
      <c r="A32" s="29"/>
      <c r="B32" s="7">
        <v>4350</v>
      </c>
      <c r="C32" s="63" t="s">
        <v>127</v>
      </c>
      <c r="D32" s="87">
        <v>9100</v>
      </c>
      <c r="E32" s="76">
        <v>1224</v>
      </c>
      <c r="F32" s="76">
        <v>0</v>
      </c>
      <c r="G32" s="76">
        <f t="shared" si="1"/>
        <v>10324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</row>
    <row r="33" spans="1:21" s="61" customFormat="1" ht="31.5">
      <c r="A33" s="29"/>
      <c r="B33" s="7">
        <v>6050</v>
      </c>
      <c r="C33" s="63" t="s">
        <v>22</v>
      </c>
      <c r="D33" s="87">
        <v>0</v>
      </c>
      <c r="E33" s="76">
        <v>238108</v>
      </c>
      <c r="F33" s="76">
        <v>0</v>
      </c>
      <c r="G33" s="76">
        <f t="shared" si="1"/>
        <v>238108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</row>
    <row r="34" spans="1:21" s="61" customFormat="1" ht="15.75">
      <c r="A34" s="8" t="s">
        <v>129</v>
      </c>
      <c r="B34" s="9"/>
      <c r="C34" s="3" t="s">
        <v>130</v>
      </c>
      <c r="D34" s="86">
        <v>1313339</v>
      </c>
      <c r="E34" s="74">
        <f>SUM(E35:E36)</f>
        <v>476</v>
      </c>
      <c r="F34" s="74">
        <f>SUM(F35:F36)</f>
        <v>476</v>
      </c>
      <c r="G34" s="74">
        <f aca="true" t="shared" si="2" ref="G34:G40">D34+E34-F34</f>
        <v>1313339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</row>
    <row r="35" spans="1:21" s="61" customFormat="1" ht="15.75">
      <c r="A35" s="29"/>
      <c r="B35" s="7">
        <v>4170</v>
      </c>
      <c r="C35" s="63" t="s">
        <v>25</v>
      </c>
      <c r="D35" s="87">
        <v>0</v>
      </c>
      <c r="E35" s="76">
        <v>476</v>
      </c>
      <c r="F35" s="76">
        <v>0</v>
      </c>
      <c r="G35" s="76">
        <f t="shared" si="2"/>
        <v>476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</row>
    <row r="36" spans="1:21" s="61" customFormat="1" ht="15.75">
      <c r="A36" s="29"/>
      <c r="B36" s="7">
        <v>4270</v>
      </c>
      <c r="C36" s="63" t="s">
        <v>116</v>
      </c>
      <c r="D36" s="87">
        <v>26500</v>
      </c>
      <c r="E36" s="76">
        <v>0</v>
      </c>
      <c r="F36" s="76">
        <v>476</v>
      </c>
      <c r="G36" s="76">
        <f t="shared" si="2"/>
        <v>26024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</row>
    <row r="37" spans="1:21" s="4" customFormat="1" ht="15.75">
      <c r="A37" s="6" t="s">
        <v>82</v>
      </c>
      <c r="B37" s="7"/>
      <c r="C37" s="3" t="s">
        <v>83</v>
      </c>
      <c r="D37" s="77">
        <v>163300</v>
      </c>
      <c r="E37" s="78">
        <f>E38</f>
        <v>29000</v>
      </c>
      <c r="F37" s="78">
        <f>F38</f>
        <v>29000</v>
      </c>
      <c r="G37" s="74">
        <f t="shared" si="2"/>
        <v>163300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s="61" customFormat="1" ht="15.75">
      <c r="A38" s="8" t="s">
        <v>84</v>
      </c>
      <c r="B38" s="9"/>
      <c r="C38" s="3" t="s">
        <v>85</v>
      </c>
      <c r="D38" s="86">
        <v>163300</v>
      </c>
      <c r="E38" s="74">
        <f>SUM(E39:E40)</f>
        <v>29000</v>
      </c>
      <c r="F38" s="74">
        <f>SUM(F39:F40)</f>
        <v>29000</v>
      </c>
      <c r="G38" s="74">
        <f t="shared" si="2"/>
        <v>163300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</row>
    <row r="39" spans="1:21" s="61" customFormat="1" ht="15.75">
      <c r="A39" s="29"/>
      <c r="B39" s="7">
        <v>4170</v>
      </c>
      <c r="C39" s="63" t="s">
        <v>25</v>
      </c>
      <c r="D39" s="87">
        <v>0</v>
      </c>
      <c r="E39" s="76">
        <v>29000</v>
      </c>
      <c r="F39" s="76">
        <v>0</v>
      </c>
      <c r="G39" s="76">
        <f t="shared" si="2"/>
        <v>29000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</row>
    <row r="40" spans="1:21" s="61" customFormat="1" ht="15.75">
      <c r="A40" s="29"/>
      <c r="B40" s="7">
        <v>4300</v>
      </c>
      <c r="C40" s="63" t="s">
        <v>16</v>
      </c>
      <c r="D40" s="87">
        <v>151200</v>
      </c>
      <c r="E40" s="76">
        <v>0</v>
      </c>
      <c r="F40" s="76">
        <v>29000</v>
      </c>
      <c r="G40" s="76">
        <f t="shared" si="2"/>
        <v>122200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</row>
    <row r="41" spans="1:21" s="4" customFormat="1" ht="15.75">
      <c r="A41" s="6" t="s">
        <v>74</v>
      </c>
      <c r="B41" s="7"/>
      <c r="C41" s="3" t="s">
        <v>75</v>
      </c>
      <c r="D41" s="77">
        <v>8082050</v>
      </c>
      <c r="E41" s="78">
        <f>E44+E49+E51+E43</f>
        <v>114824</v>
      </c>
      <c r="F41" s="78">
        <f>F44+F49+F51</f>
        <v>84000</v>
      </c>
      <c r="G41" s="74">
        <f>D41+E41-F41</f>
        <v>8112874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4" customFormat="1" ht="31.5">
      <c r="A42" s="6">
        <v>85214</v>
      </c>
      <c r="B42" s="7"/>
      <c r="C42" s="3" t="s">
        <v>134</v>
      </c>
      <c r="D42" s="77">
        <f>D43</f>
        <v>593200</v>
      </c>
      <c r="E42" s="77">
        <f>E43</f>
        <v>47324</v>
      </c>
      <c r="F42" s="77">
        <f>F43</f>
        <v>0</v>
      </c>
      <c r="G42" s="77">
        <f>G43</f>
        <v>640524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4" customFormat="1" ht="15.75">
      <c r="A43" s="6"/>
      <c r="B43" s="7">
        <v>3110</v>
      </c>
      <c r="C43" s="63" t="s">
        <v>78</v>
      </c>
      <c r="D43" s="87">
        <v>593200</v>
      </c>
      <c r="E43" s="92">
        <v>47324</v>
      </c>
      <c r="F43" s="92">
        <v>0</v>
      </c>
      <c r="G43" s="76">
        <f>D43+E43-F43</f>
        <v>640524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4" customFormat="1" ht="15.75">
      <c r="A44" s="6">
        <v>85219</v>
      </c>
      <c r="B44" s="7"/>
      <c r="C44" s="3" t="s">
        <v>76</v>
      </c>
      <c r="D44" s="77">
        <v>1014318</v>
      </c>
      <c r="E44" s="78">
        <v>4000</v>
      </c>
      <c r="F44" s="78">
        <v>84000</v>
      </c>
      <c r="G44" s="74">
        <f>D44+E44-F44</f>
        <v>934318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4" customFormat="1" ht="31.5">
      <c r="A45" s="6"/>
      <c r="B45" s="7">
        <v>4010</v>
      </c>
      <c r="C45" s="63" t="s">
        <v>135</v>
      </c>
      <c r="D45" s="87">
        <v>581300</v>
      </c>
      <c r="E45" s="92">
        <v>0</v>
      </c>
      <c r="F45" s="92">
        <v>55000</v>
      </c>
      <c r="G45" s="76">
        <f>D45+E45-F45</f>
        <v>526300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61" customFormat="1" ht="15.75">
      <c r="A46" s="29"/>
      <c r="B46" s="7">
        <v>4170</v>
      </c>
      <c r="C46" s="63" t="s">
        <v>25</v>
      </c>
      <c r="D46" s="87">
        <v>0</v>
      </c>
      <c r="E46" s="76">
        <v>4000</v>
      </c>
      <c r="F46" s="76">
        <v>0</v>
      </c>
      <c r="G46" s="76">
        <f aca="true" t="shared" si="3" ref="G46:G79">D46+E46-F46</f>
        <v>4000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</row>
    <row r="47" spans="1:21" s="61" customFormat="1" ht="15.75">
      <c r="A47" s="29"/>
      <c r="B47" s="7">
        <v>4300</v>
      </c>
      <c r="C47" s="63" t="s">
        <v>16</v>
      </c>
      <c r="D47" s="87">
        <v>40500</v>
      </c>
      <c r="E47" s="76">
        <v>0</v>
      </c>
      <c r="F47" s="76">
        <v>4000</v>
      </c>
      <c r="G47" s="76">
        <f t="shared" si="3"/>
        <v>36500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</row>
    <row r="48" spans="1:21" s="61" customFormat="1" ht="47.25">
      <c r="A48" s="29"/>
      <c r="B48" s="7">
        <v>4330</v>
      </c>
      <c r="C48" s="63" t="s">
        <v>77</v>
      </c>
      <c r="D48" s="87">
        <v>96600</v>
      </c>
      <c r="E48" s="76">
        <v>0</v>
      </c>
      <c r="F48" s="76">
        <v>25000</v>
      </c>
      <c r="G48" s="76">
        <f t="shared" si="3"/>
        <v>71600</v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</row>
    <row r="49" spans="1:21" s="61" customFormat="1" ht="47.25">
      <c r="A49" s="8" t="s">
        <v>88</v>
      </c>
      <c r="B49" s="9"/>
      <c r="C49" s="3" t="s">
        <v>89</v>
      </c>
      <c r="D49" s="86">
        <v>45003</v>
      </c>
      <c r="E49" s="74">
        <f>SUM(E50:E50)</f>
        <v>11400</v>
      </c>
      <c r="F49" s="74">
        <f>SUM(F50:F50)</f>
        <v>0</v>
      </c>
      <c r="G49" s="74">
        <f t="shared" si="3"/>
        <v>56403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</row>
    <row r="50" spans="1:21" s="61" customFormat="1" ht="47.25">
      <c r="A50" s="29"/>
      <c r="B50" s="7">
        <v>2820</v>
      </c>
      <c r="C50" s="63" t="s">
        <v>90</v>
      </c>
      <c r="D50" s="87">
        <v>45003</v>
      </c>
      <c r="E50" s="76">
        <v>11400</v>
      </c>
      <c r="F50" s="76">
        <v>0</v>
      </c>
      <c r="G50" s="76">
        <f t="shared" si="3"/>
        <v>56403</v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</row>
    <row r="51" spans="1:84" s="46" customFormat="1" ht="21" customHeight="1">
      <c r="A51" s="6">
        <v>85295</v>
      </c>
      <c r="B51" s="7"/>
      <c r="C51" s="3" t="s">
        <v>24</v>
      </c>
      <c r="D51" s="79">
        <v>524100</v>
      </c>
      <c r="E51" s="74">
        <f>SUM(E52:E52)</f>
        <v>52100</v>
      </c>
      <c r="F51" s="74">
        <f>SUM(F52:F52)</f>
        <v>0</v>
      </c>
      <c r="G51" s="74">
        <f t="shared" si="3"/>
        <v>576200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</row>
    <row r="52" spans="1:84" s="46" customFormat="1" ht="15.75">
      <c r="A52" s="6"/>
      <c r="B52" s="7">
        <v>3110</v>
      </c>
      <c r="C52" s="63" t="s">
        <v>78</v>
      </c>
      <c r="D52" s="75">
        <v>469100</v>
      </c>
      <c r="E52" s="76">
        <v>52100</v>
      </c>
      <c r="F52" s="76">
        <v>0</v>
      </c>
      <c r="G52" s="76">
        <f t="shared" si="3"/>
        <v>521200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</row>
    <row r="53" spans="1:84" s="46" customFormat="1" ht="30.75" customHeight="1">
      <c r="A53" s="6" t="s">
        <v>79</v>
      </c>
      <c r="B53" s="7"/>
      <c r="C53" s="3" t="s">
        <v>80</v>
      </c>
      <c r="D53" s="79">
        <v>22100</v>
      </c>
      <c r="E53" s="74">
        <f>E54</f>
        <v>0</v>
      </c>
      <c r="F53" s="74">
        <f>F54</f>
        <v>22100</v>
      </c>
      <c r="G53" s="74">
        <f t="shared" si="3"/>
        <v>0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</row>
    <row r="54" spans="1:84" s="46" customFormat="1" ht="15.75">
      <c r="A54" s="6">
        <v>85395</v>
      </c>
      <c r="B54" s="7"/>
      <c r="C54" s="3" t="s">
        <v>24</v>
      </c>
      <c r="D54" s="79">
        <v>22100</v>
      </c>
      <c r="E54" s="74">
        <f>E55</f>
        <v>0</v>
      </c>
      <c r="F54" s="74">
        <f>F55</f>
        <v>22100</v>
      </c>
      <c r="G54" s="74">
        <f t="shared" si="3"/>
        <v>0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</row>
    <row r="55" spans="1:21" s="46" customFormat="1" ht="15.75">
      <c r="A55" s="8"/>
      <c r="B55" s="9" t="s">
        <v>81</v>
      </c>
      <c r="C55" s="63" t="s">
        <v>78</v>
      </c>
      <c r="D55" s="75">
        <v>22100</v>
      </c>
      <c r="E55" s="76">
        <v>0</v>
      </c>
      <c r="F55" s="76">
        <v>22100</v>
      </c>
      <c r="G55" s="76">
        <f t="shared" si="3"/>
        <v>0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1:84" s="46" customFormat="1" ht="30.75" customHeight="1">
      <c r="A56" s="6" t="s">
        <v>91</v>
      </c>
      <c r="B56" s="7"/>
      <c r="C56" s="3" t="s">
        <v>94</v>
      </c>
      <c r="D56" s="79">
        <v>466017</v>
      </c>
      <c r="E56" s="74">
        <f>E60+E62+E57</f>
        <v>62638</v>
      </c>
      <c r="F56" s="74">
        <f>F60+F62+F57</f>
        <v>238</v>
      </c>
      <c r="G56" s="74">
        <f t="shared" si="3"/>
        <v>528417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</row>
    <row r="57" spans="1:21" s="61" customFormat="1" ht="15.75">
      <c r="A57" s="8" t="s">
        <v>131</v>
      </c>
      <c r="B57" s="9"/>
      <c r="C57" s="3" t="s">
        <v>132</v>
      </c>
      <c r="D57" s="86">
        <v>83600</v>
      </c>
      <c r="E57" s="74">
        <f>SUM(E58:E59)</f>
        <v>238</v>
      </c>
      <c r="F57" s="74">
        <f>SUM(F58:F59)</f>
        <v>238</v>
      </c>
      <c r="G57" s="74">
        <f t="shared" si="3"/>
        <v>83600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</row>
    <row r="58" spans="1:21" s="61" customFormat="1" ht="15.75">
      <c r="A58" s="29"/>
      <c r="B58" s="7">
        <v>4170</v>
      </c>
      <c r="C58" s="63" t="s">
        <v>25</v>
      </c>
      <c r="D58" s="87">
        <v>0</v>
      </c>
      <c r="E58" s="76">
        <v>238</v>
      </c>
      <c r="F58" s="76">
        <v>0</v>
      </c>
      <c r="G58" s="76">
        <f t="shared" si="3"/>
        <v>238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</row>
    <row r="59" spans="1:21" s="61" customFormat="1" ht="15.75">
      <c r="A59" s="29"/>
      <c r="B59" s="7">
        <v>4270</v>
      </c>
      <c r="C59" s="63" t="s">
        <v>116</v>
      </c>
      <c r="D59" s="87">
        <v>2000</v>
      </c>
      <c r="E59" s="76">
        <v>0</v>
      </c>
      <c r="F59" s="76">
        <v>238</v>
      </c>
      <c r="G59" s="76">
        <f t="shared" si="3"/>
        <v>1762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</row>
    <row r="60" spans="1:84" s="46" customFormat="1" ht="47.25">
      <c r="A60" s="6">
        <v>85412</v>
      </c>
      <c r="B60" s="7"/>
      <c r="C60" s="3" t="s">
        <v>92</v>
      </c>
      <c r="D60" s="79">
        <v>0</v>
      </c>
      <c r="E60" s="74">
        <f>E61</f>
        <v>22000</v>
      </c>
      <c r="F60" s="74">
        <f>F61</f>
        <v>0</v>
      </c>
      <c r="G60" s="74">
        <f t="shared" si="3"/>
        <v>22000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</row>
    <row r="61" spans="1:21" s="46" customFormat="1" ht="47.25">
      <c r="A61" s="8"/>
      <c r="B61" s="9" t="s">
        <v>93</v>
      </c>
      <c r="C61" s="63" t="s">
        <v>90</v>
      </c>
      <c r="D61" s="75">
        <v>0</v>
      </c>
      <c r="E61" s="76">
        <v>22000</v>
      </c>
      <c r="F61" s="76">
        <v>0</v>
      </c>
      <c r="G61" s="76">
        <f t="shared" si="3"/>
        <v>22000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1:84" s="46" customFormat="1" ht="15.75">
      <c r="A62" s="6">
        <v>85415</v>
      </c>
      <c r="B62" s="7"/>
      <c r="C62" s="3" t="s">
        <v>108</v>
      </c>
      <c r="D62" s="79">
        <v>232244</v>
      </c>
      <c r="E62" s="74">
        <f>E63</f>
        <v>40400</v>
      </c>
      <c r="F62" s="74">
        <f>F63</f>
        <v>0</v>
      </c>
      <c r="G62" s="74">
        <f>D62+E62-F62</f>
        <v>272644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</row>
    <row r="63" spans="1:21" s="46" customFormat="1" ht="15.75">
      <c r="A63" s="8"/>
      <c r="B63" s="9" t="s">
        <v>117</v>
      </c>
      <c r="C63" s="63" t="s">
        <v>118</v>
      </c>
      <c r="D63" s="75">
        <v>230844</v>
      </c>
      <c r="E63" s="76">
        <v>40400</v>
      </c>
      <c r="F63" s="76">
        <v>0</v>
      </c>
      <c r="G63" s="76">
        <f>D63+E63-F63</f>
        <v>271244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1:84" s="46" customFormat="1" ht="30.75" customHeight="1">
      <c r="A64" s="6" t="s">
        <v>19</v>
      </c>
      <c r="B64" s="7"/>
      <c r="C64" s="3" t="s">
        <v>20</v>
      </c>
      <c r="D64" s="79">
        <v>2179043</v>
      </c>
      <c r="E64" s="74">
        <f>E65+E68</f>
        <v>1032611.0800000001</v>
      </c>
      <c r="F64" s="74">
        <f>F65+F68</f>
        <v>3000</v>
      </c>
      <c r="G64" s="74">
        <f t="shared" si="3"/>
        <v>3208654.08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</row>
    <row r="65" spans="1:84" s="46" customFormat="1" ht="15.75">
      <c r="A65" s="6">
        <v>90001</v>
      </c>
      <c r="B65" s="7"/>
      <c r="C65" s="3" t="s">
        <v>37</v>
      </c>
      <c r="D65" s="79">
        <v>941358</v>
      </c>
      <c r="E65" s="74">
        <f>E66+E67</f>
        <v>984546.0800000001</v>
      </c>
      <c r="F65" s="74">
        <f>F66+F67</f>
        <v>0</v>
      </c>
      <c r="G65" s="74">
        <f t="shared" si="3"/>
        <v>1925904.08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</row>
    <row r="66" spans="1:21" s="46" customFormat="1" ht="31.5">
      <c r="A66" s="8"/>
      <c r="B66" s="9" t="s">
        <v>86</v>
      </c>
      <c r="C66" s="63" t="s">
        <v>22</v>
      </c>
      <c r="D66" s="75">
        <v>0</v>
      </c>
      <c r="E66" s="76">
        <v>843896.64</v>
      </c>
      <c r="F66" s="76">
        <v>0</v>
      </c>
      <c r="G66" s="76">
        <f t="shared" si="3"/>
        <v>843896.64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1:21" s="46" customFormat="1" ht="31.5">
      <c r="A67" s="8"/>
      <c r="B67" s="9" t="s">
        <v>87</v>
      </c>
      <c r="C67" s="63" t="s">
        <v>22</v>
      </c>
      <c r="D67" s="75">
        <v>0</v>
      </c>
      <c r="E67" s="76">
        <v>140649.44</v>
      </c>
      <c r="F67" s="76">
        <v>0</v>
      </c>
      <c r="G67" s="76">
        <f t="shared" si="3"/>
        <v>140649.44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84" s="46" customFormat="1" ht="15.75">
      <c r="A68" s="6">
        <v>90095</v>
      </c>
      <c r="B68" s="7"/>
      <c r="C68" s="3" t="s">
        <v>24</v>
      </c>
      <c r="D68" s="79">
        <v>335000</v>
      </c>
      <c r="E68" s="74">
        <f>E71+E69+E70</f>
        <v>48065</v>
      </c>
      <c r="F68" s="74">
        <f>F71+F69+F70</f>
        <v>3000</v>
      </c>
      <c r="G68" s="74">
        <f>D68+E68-F68</f>
        <v>380065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</row>
    <row r="69" spans="1:84" s="46" customFormat="1" ht="15.75">
      <c r="A69" s="7"/>
      <c r="B69" s="7">
        <v>4270</v>
      </c>
      <c r="C69" s="63" t="s">
        <v>116</v>
      </c>
      <c r="D69" s="75">
        <v>13000</v>
      </c>
      <c r="E69" s="88">
        <v>0</v>
      </c>
      <c r="F69" s="88">
        <v>3000</v>
      </c>
      <c r="G69" s="76">
        <f>D69+E69-F69</f>
        <v>10000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</row>
    <row r="70" spans="1:84" s="46" customFormat="1" ht="15.75">
      <c r="A70" s="7"/>
      <c r="B70" s="7">
        <v>4300</v>
      </c>
      <c r="C70" s="63" t="s">
        <v>16</v>
      </c>
      <c r="D70" s="75">
        <v>0</v>
      </c>
      <c r="E70" s="88">
        <v>3000</v>
      </c>
      <c r="F70" s="88">
        <v>0</v>
      </c>
      <c r="G70" s="76">
        <f>D70+E70-F70</f>
        <v>3000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</row>
    <row r="71" spans="1:21" s="46" customFormat="1" ht="31.5">
      <c r="A71" s="8"/>
      <c r="B71" s="9" t="s">
        <v>18</v>
      </c>
      <c r="C71" s="63" t="s">
        <v>22</v>
      </c>
      <c r="D71" s="75">
        <v>320000</v>
      </c>
      <c r="E71" s="76">
        <v>45065</v>
      </c>
      <c r="F71" s="76">
        <v>0</v>
      </c>
      <c r="G71" s="76">
        <f>D71+E71-F71</f>
        <v>365065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1:84" s="46" customFormat="1" ht="30.75" customHeight="1">
      <c r="A72" s="6" t="s">
        <v>95</v>
      </c>
      <c r="B72" s="7"/>
      <c r="C72" s="3" t="s">
        <v>96</v>
      </c>
      <c r="D72" s="79">
        <v>755200</v>
      </c>
      <c r="E72" s="74">
        <f>E73</f>
        <v>27250</v>
      </c>
      <c r="F72" s="74">
        <f>F73</f>
        <v>0</v>
      </c>
      <c r="G72" s="74">
        <f t="shared" si="3"/>
        <v>782450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</row>
    <row r="73" spans="1:84" s="46" customFormat="1" ht="15.75">
      <c r="A73" s="6">
        <v>92105</v>
      </c>
      <c r="B73" s="7"/>
      <c r="C73" s="3" t="s">
        <v>97</v>
      </c>
      <c r="D73" s="79">
        <v>0</v>
      </c>
      <c r="E73" s="74">
        <f>E74+E75</f>
        <v>27250</v>
      </c>
      <c r="F73" s="74">
        <f>F74+F75</f>
        <v>0</v>
      </c>
      <c r="G73" s="74">
        <f t="shared" si="3"/>
        <v>27250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</row>
    <row r="74" spans="1:21" s="46" customFormat="1" ht="47.25">
      <c r="A74" s="8"/>
      <c r="B74" s="9" t="s">
        <v>93</v>
      </c>
      <c r="C74" s="63" t="s">
        <v>90</v>
      </c>
      <c r="D74" s="75">
        <v>0</v>
      </c>
      <c r="E74" s="76">
        <v>21250</v>
      </c>
      <c r="F74" s="76">
        <v>0</v>
      </c>
      <c r="G74" s="76">
        <f t="shared" si="3"/>
        <v>21250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1:21" s="46" customFormat="1" ht="15.75">
      <c r="A75" s="8"/>
      <c r="B75" s="9" t="s">
        <v>17</v>
      </c>
      <c r="C75" s="63" t="s">
        <v>16</v>
      </c>
      <c r="D75" s="75">
        <v>0</v>
      </c>
      <c r="E75" s="76">
        <v>6000</v>
      </c>
      <c r="F75" s="76">
        <v>0</v>
      </c>
      <c r="G75" s="76">
        <f t="shared" si="3"/>
        <v>6000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1:84" s="46" customFormat="1" ht="24.75" customHeight="1">
      <c r="A76" s="6" t="s">
        <v>98</v>
      </c>
      <c r="B76" s="7"/>
      <c r="C76" s="3" t="s">
        <v>99</v>
      </c>
      <c r="D76" s="79">
        <v>479370</v>
      </c>
      <c r="E76" s="74">
        <f>E77</f>
        <v>19100</v>
      </c>
      <c r="F76" s="74">
        <f>F77</f>
        <v>0</v>
      </c>
      <c r="G76" s="74">
        <f t="shared" si="3"/>
        <v>498470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</row>
    <row r="77" spans="1:84" s="46" customFormat="1" ht="31.5">
      <c r="A77" s="6">
        <v>92605</v>
      </c>
      <c r="B77" s="7"/>
      <c r="C77" s="3" t="s">
        <v>100</v>
      </c>
      <c r="D77" s="79">
        <v>170970</v>
      </c>
      <c r="E77" s="74">
        <f>E78</f>
        <v>19100</v>
      </c>
      <c r="F77" s="74">
        <f>F78</f>
        <v>0</v>
      </c>
      <c r="G77" s="74">
        <f t="shared" si="3"/>
        <v>190070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</row>
    <row r="78" spans="1:21" s="46" customFormat="1" ht="47.25">
      <c r="A78" s="8"/>
      <c r="B78" s="9" t="s">
        <v>93</v>
      </c>
      <c r="C78" s="63" t="s">
        <v>90</v>
      </c>
      <c r="D78" s="75">
        <v>106000</v>
      </c>
      <c r="E78" s="76">
        <v>19100</v>
      </c>
      <c r="F78" s="76">
        <v>0</v>
      </c>
      <c r="G78" s="76">
        <f t="shared" si="3"/>
        <v>125100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</row>
    <row r="79" spans="1:7" ht="21.75" customHeight="1">
      <c r="A79" s="1"/>
      <c r="B79" s="2"/>
      <c r="C79" s="1" t="s">
        <v>6</v>
      </c>
      <c r="D79" s="74">
        <v>27847387</v>
      </c>
      <c r="E79" s="74">
        <f>E64+E41+E7+E24+E21+E53+E37+E76+E72+E56+E14+E17+E27</f>
        <v>1812185.08</v>
      </c>
      <c r="F79" s="74">
        <f>F64+F41+F7+F24+F21+F53+F37+F76+F72+F56+F14+F17+F27</f>
        <v>339864</v>
      </c>
      <c r="G79" s="74">
        <f t="shared" si="3"/>
        <v>29319708.08</v>
      </c>
    </row>
    <row r="80" spans="1:84" s="46" customFormat="1" ht="15.75">
      <c r="A80" s="32"/>
      <c r="B80" s="33"/>
      <c r="D80" s="35"/>
      <c r="E80" s="11"/>
      <c r="F80" s="44" t="s">
        <v>14</v>
      </c>
      <c r="G80" s="44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0"/>
      <c r="W80" s="10"/>
      <c r="X80" s="1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</row>
    <row r="81" spans="1:84" s="46" customFormat="1" ht="15.75">
      <c r="A81" s="32"/>
      <c r="B81" s="33"/>
      <c r="C81" s="34"/>
      <c r="D81" s="35"/>
      <c r="E81" s="28"/>
      <c r="F81" s="44"/>
      <c r="G81" s="44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0"/>
      <c r="W81" s="10"/>
      <c r="X81" s="10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</row>
    <row r="82" spans="1:84" s="46" customFormat="1" ht="15.75">
      <c r="A82" s="32"/>
      <c r="B82" s="33"/>
      <c r="C82" s="34"/>
      <c r="D82" s="35"/>
      <c r="E82"/>
      <c r="F82" s="44" t="s">
        <v>15</v>
      </c>
      <c r="G82" s="44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0"/>
      <c r="W82" s="10"/>
      <c r="X82" s="10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</row>
    <row r="83" spans="3:7" ht="12.75">
      <c r="C83" s="11"/>
      <c r="D83" s="11"/>
      <c r="E83" s="11"/>
      <c r="F83" s="11"/>
      <c r="G83" s="11"/>
    </row>
    <row r="84" spans="3:7" ht="12.75">
      <c r="C84" s="11"/>
      <c r="D84" s="11"/>
      <c r="E84" s="11"/>
      <c r="F84" s="11"/>
      <c r="G84" s="11"/>
    </row>
    <row r="85" spans="3:7" ht="12.75">
      <c r="C85" s="11"/>
      <c r="D85" s="11"/>
      <c r="E85" s="11"/>
      <c r="F85" s="11"/>
      <c r="G85" s="11"/>
    </row>
    <row r="86" spans="3:7" ht="12.75">
      <c r="C86" s="11"/>
      <c r="D86" s="11"/>
      <c r="E86" s="11"/>
      <c r="F86" s="11"/>
      <c r="G86" s="11"/>
    </row>
    <row r="87" spans="3:7" ht="12.75">
      <c r="C87" s="11"/>
      <c r="D87" s="11"/>
      <c r="E87" s="11"/>
      <c r="F87" s="11"/>
      <c r="G87" s="11"/>
    </row>
    <row r="88" spans="3:7" ht="12.75">
      <c r="C88" s="11"/>
      <c r="D88" s="11"/>
      <c r="E88" s="70"/>
      <c r="F88" s="11"/>
      <c r="G88" s="11"/>
    </row>
    <row r="89" spans="3:7" ht="12.75">
      <c r="C89" s="11"/>
      <c r="D89" s="11"/>
      <c r="E89" s="11"/>
      <c r="F89" s="11"/>
      <c r="G89" s="11"/>
    </row>
    <row r="90" spans="3:7" ht="12.75">
      <c r="C90" s="11"/>
      <c r="D90" s="11"/>
      <c r="E90" s="11"/>
      <c r="F90" s="11"/>
      <c r="G90" s="11"/>
    </row>
    <row r="91" spans="3:7" ht="12.75">
      <c r="C91" s="11"/>
      <c r="D91" s="11"/>
      <c r="E91" s="11"/>
      <c r="F91" s="11"/>
      <c r="G91" s="11"/>
    </row>
    <row r="92" spans="3:7" ht="12.75">
      <c r="C92" s="11"/>
      <c r="D92" s="11"/>
      <c r="E92" s="11"/>
      <c r="F92" s="11"/>
      <c r="G92" s="11"/>
    </row>
    <row r="93" spans="3:7" ht="12.75">
      <c r="C93" s="11"/>
      <c r="D93" s="11"/>
      <c r="E93" s="11"/>
      <c r="F93" s="11"/>
      <c r="G93" s="11"/>
    </row>
    <row r="94" spans="3:7" ht="12.75">
      <c r="C94" s="11"/>
      <c r="D94" s="11"/>
      <c r="E94" s="11"/>
      <c r="F94" s="11"/>
      <c r="G94" s="11"/>
    </row>
    <row r="95" spans="3:7" ht="12.75">
      <c r="C95" s="11"/>
      <c r="D95" s="11"/>
      <c r="E95" s="11"/>
      <c r="F95" s="11"/>
      <c r="G95" s="11"/>
    </row>
    <row r="96" spans="3:7" ht="12.75">
      <c r="C96" s="11"/>
      <c r="D96" s="11"/>
      <c r="E96" s="11"/>
      <c r="F96" s="11"/>
      <c r="G96" s="11"/>
    </row>
    <row r="97" spans="3:7" ht="12.75">
      <c r="C97" s="11"/>
      <c r="D97" s="11"/>
      <c r="E97" s="11"/>
      <c r="F97" s="11"/>
      <c r="G97" s="11"/>
    </row>
    <row r="98" spans="3:7" ht="12.75">
      <c r="C98" s="11"/>
      <c r="D98" s="11"/>
      <c r="E98" s="11"/>
      <c r="F98" s="11"/>
      <c r="G98" s="11"/>
    </row>
    <row r="99" spans="3:7" ht="12.75">
      <c r="C99" s="11"/>
      <c r="D99" s="11"/>
      <c r="E99" s="11"/>
      <c r="F99" s="11"/>
      <c r="G99" s="11"/>
    </row>
    <row r="100" spans="3:7" ht="12.75">
      <c r="C100" s="11"/>
      <c r="D100" s="11"/>
      <c r="E100" s="11"/>
      <c r="F100" s="11"/>
      <c r="G100" s="11"/>
    </row>
    <row r="101" spans="3:7" ht="12.75">
      <c r="C101" s="11"/>
      <c r="D101" s="11"/>
      <c r="E101" s="11"/>
      <c r="F101" s="11"/>
      <c r="G101" s="11"/>
    </row>
    <row r="102" spans="3:7" ht="12.75">
      <c r="C102" s="11"/>
      <c r="D102" s="11"/>
      <c r="E102" s="11"/>
      <c r="F102" s="11"/>
      <c r="G102" s="11"/>
    </row>
    <row r="103" spans="22:84" s="11" customFormat="1" ht="12.75"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</row>
    <row r="104" spans="22:84" s="11" customFormat="1" ht="12.75"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</row>
    <row r="105" spans="22:84" s="11" customFormat="1" ht="12.75"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</row>
    <row r="106" spans="22:84" s="11" customFormat="1" ht="12.75"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</row>
    <row r="107" spans="22:84" s="11" customFormat="1" ht="12.75"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</row>
    <row r="108" spans="22:84" s="11" customFormat="1" ht="12.75"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</row>
    <row r="109" spans="22:84" s="11" customFormat="1" ht="12.75"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</row>
    <row r="110" spans="22:84" s="11" customFormat="1" ht="12.75"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</row>
    <row r="111" spans="22:84" s="11" customFormat="1" ht="12.75"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</row>
    <row r="112" spans="22:84" s="11" customFormat="1" ht="12.75"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</row>
    <row r="113" spans="22:84" s="11" customFormat="1" ht="12.75"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</row>
    <row r="114" spans="22:84" s="11" customFormat="1" ht="12.75"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</row>
    <row r="115" spans="22:84" s="11" customFormat="1" ht="12.75"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</row>
    <row r="116" spans="22:84" s="11" customFormat="1" ht="12.75"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</row>
    <row r="117" spans="22:84" s="11" customFormat="1" ht="12.75"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</row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ht="12.75">
      <c r="C162" s="11"/>
    </row>
    <row r="163" ht="12.75">
      <c r="C163" s="11"/>
    </row>
    <row r="164" ht="12.75">
      <c r="C164" s="11"/>
    </row>
    <row r="165" ht="12.75">
      <c r="C165" s="11"/>
    </row>
  </sheetData>
  <mergeCells count="6">
    <mergeCell ref="W6:X6"/>
    <mergeCell ref="A1:F1"/>
    <mergeCell ref="F2:G2"/>
    <mergeCell ref="W5:X5"/>
    <mergeCell ref="F3:G3"/>
    <mergeCell ref="F4:G4"/>
  </mergeCells>
  <printOptions/>
  <pageMargins left="0.7874015748031497" right="0.7874015748031497" top="0.984251968503937" bottom="0.75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4" sqref="A1:IV16384"/>
    </sheetView>
  </sheetViews>
  <sheetFormatPr defaultColWidth="9.00390625" defaultRowHeight="12.75"/>
  <cols>
    <col min="1" max="16384" width="9.125" style="11" customWidth="1"/>
  </cols>
  <sheetData/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Skarbnik</cp:lastModifiedBy>
  <cp:lastPrinted>2006-06-26T09:00:42Z</cp:lastPrinted>
  <dcterms:created xsi:type="dcterms:W3CDTF">2000-11-16T08:27:55Z</dcterms:created>
  <dcterms:modified xsi:type="dcterms:W3CDTF">2006-06-26T09:01:15Z</dcterms:modified>
  <cp:category/>
  <cp:version/>
  <cp:contentType/>
  <cp:contentStatus/>
</cp:coreProperties>
</file>