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0"/>
  </bookViews>
  <sheets>
    <sheet name="dochody" sheetId="1" r:id="rId1"/>
    <sheet name="Wydatki" sheetId="2" r:id="rId2"/>
    <sheet name="Zlec.plan doch." sheetId="3" r:id="rId3"/>
    <sheet name="Zlec.plan wydatków" sheetId="4" r:id="rId4"/>
  </sheets>
  <definedNames>
    <definedName name="_xlnm.Print_Area" localSheetId="1">'Wydatki'!$A$1:$G$131</definedName>
    <definedName name="_xlnm.Print_Area" localSheetId="2">'Zlec.plan doch.'!#REF!</definedName>
    <definedName name="_xlnm.Print_Area" localSheetId="3">'Zlec.plan wydatków'!$A$1:$G$24</definedName>
  </definedNames>
  <calcPr fullCalcOnLoad="1"/>
</workbook>
</file>

<file path=xl/sharedStrings.xml><?xml version="1.0" encoding="utf-8"?>
<sst xmlns="http://schemas.openxmlformats.org/spreadsheetml/2006/main" count="336" uniqueCount="160">
  <si>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</si>
  <si>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</si>
  <si>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</si>
  <si>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</si>
  <si>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</si>
  <si>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</si>
  <si>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</si>
  <si>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</si>
  <si>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 </t>
  </si>
  <si>
    <t>Załącznik Nr 2</t>
  </si>
  <si>
    <t xml:space="preserve"> Plan po zmianach   </t>
  </si>
  <si>
    <t>do UCHWAŁY RM w Sępólnie Krajeńskim</t>
  </si>
  <si>
    <t>Załącznik Nr 1</t>
  </si>
  <si>
    <t>do UCHWAŁY  RM  w Sępólnie Kraj.</t>
  </si>
  <si>
    <t>Przewodniczący Rady Miejskiej</t>
  </si>
  <si>
    <t>Zakup usług pozostałych</t>
  </si>
  <si>
    <t>4300</t>
  </si>
  <si>
    <t>6050</t>
  </si>
  <si>
    <t>DZIAŁ 900</t>
  </si>
  <si>
    <t>GOSPODARKA KOMUNALNA I OCHRONA ŚRODOWISKA</t>
  </si>
  <si>
    <t xml:space="preserve">Zmiany w planie dochodów budżetowych na 2006 rok </t>
  </si>
  <si>
    <t>Wydatki inwestycyjne jednostek budżetowych</t>
  </si>
  <si>
    <t>Zmiany w planie wydatków  budżetowych na 2006 rok.</t>
  </si>
  <si>
    <t>Wynagrodzenia bezosobowe</t>
  </si>
  <si>
    <t>DZIAŁ 010</t>
  </si>
  <si>
    <t>ROLNICTWO I ŁOWIECTWO</t>
  </si>
  <si>
    <t>DZIAŁ 757</t>
  </si>
  <si>
    <t>OBSŁUGA DŁUGU PUBLICZNEGO</t>
  </si>
  <si>
    <t>DZIAŁ 852</t>
  </si>
  <si>
    <t>POMOC SPOŁECZNA</t>
  </si>
  <si>
    <t>Ośrodki pomocy społecznej</t>
  </si>
  <si>
    <t>Zakup usług remontowych</t>
  </si>
  <si>
    <t>DZIAŁ 600</t>
  </si>
  <si>
    <t>TRANSPORT I ŁĄCZNOŚĆ</t>
  </si>
  <si>
    <t>60016</t>
  </si>
  <si>
    <t>Drogi publiczne gminne</t>
  </si>
  <si>
    <t>DZIAŁ 801</t>
  </si>
  <si>
    <t>OŚWIATA I WYCHOWANIE</t>
  </si>
  <si>
    <t>80101</t>
  </si>
  <si>
    <t>Szkoły podstawowe</t>
  </si>
  <si>
    <t>Zakup usług dostępu do sieci Internet</t>
  </si>
  <si>
    <t>4270</t>
  </si>
  <si>
    <t>Zakup materiałów i wyposażenia</t>
  </si>
  <si>
    <t>Podróże służbowe krajowe</t>
  </si>
  <si>
    <t>DZIAŁ 700</t>
  </si>
  <si>
    <t>GOSPODARKA MIESZKANIOWA</t>
  </si>
  <si>
    <t>Zakup energii</t>
  </si>
  <si>
    <t>70004</t>
  </si>
  <si>
    <t>75704</t>
  </si>
  <si>
    <t>Rozliczenia z tytułu poręczeń i gwarancji udzielonych przez Skarb Państwa lub jednostkę samorządu terytorialnego</t>
  </si>
  <si>
    <t>8020</t>
  </si>
  <si>
    <t>Wypłaty z tytułu gwarancji i poręczeń</t>
  </si>
  <si>
    <t>Rózne opłaty i składki</t>
  </si>
  <si>
    <t>80114</t>
  </si>
  <si>
    <t>Wydatki niezaliczane do wynagrodzeń</t>
  </si>
  <si>
    <t>DZIAŁ 851</t>
  </si>
  <si>
    <t>Wynagrodzenia osobowe pracowników</t>
  </si>
  <si>
    <t>DZIAŁ 854</t>
  </si>
  <si>
    <t>EDUKACYJNA OPIEKA WYCHOWAWCZA</t>
  </si>
  <si>
    <t>85407</t>
  </si>
  <si>
    <t>Placówki wychowania pozaszkolnego</t>
  </si>
  <si>
    <t>85415</t>
  </si>
  <si>
    <t>Pomoc materialna dla uczniów</t>
  </si>
  <si>
    <t>Stypendia oraz inne formy pomocy dla uczniów</t>
  </si>
  <si>
    <t>Składki na ubezpieczenia społeczne</t>
  </si>
  <si>
    <t>Gospodarka ściekowa i ochrona wód</t>
  </si>
  <si>
    <t>6059</t>
  </si>
  <si>
    <t>01036</t>
  </si>
  <si>
    <t>Restrukturyzacja i modernizacja sektora żywnościowego oraz rozwój obszarów wiejskich</t>
  </si>
  <si>
    <t>6058</t>
  </si>
  <si>
    <t>Różne jed.obsł.gosp.mieszk. i komunal.</t>
  </si>
  <si>
    <t>DZIAŁ 710</t>
  </si>
  <si>
    <t>DZIAŁALNOŚĆ USŁUGOWA</t>
  </si>
  <si>
    <t>71035</t>
  </si>
  <si>
    <t>Cmentarze</t>
  </si>
  <si>
    <t>Składki na Fundusz Pracy</t>
  </si>
  <si>
    <t>Zakup mat.nauk.dyd. i książek</t>
  </si>
  <si>
    <t>80103</t>
  </si>
  <si>
    <t>Oddziały przedszkolne w szkołach podstawowych</t>
  </si>
  <si>
    <t>80104</t>
  </si>
  <si>
    <t>Przedszkola</t>
  </si>
  <si>
    <t>Zakup żywności</t>
  </si>
  <si>
    <t>Zespół obsługi ekonomiczno- administarcyjne szkół</t>
  </si>
  <si>
    <t>Różne opłaty i składki</t>
  </si>
  <si>
    <t>80146</t>
  </si>
  <si>
    <t>Placówki dokształcania i doskonalenia nauczycieli</t>
  </si>
  <si>
    <t>Stypendia różne</t>
  </si>
  <si>
    <t>80195</t>
  </si>
  <si>
    <t>Pozostała działalność</t>
  </si>
  <si>
    <t>OCHRONA ZDROWIA</t>
  </si>
  <si>
    <t>85154</t>
  </si>
  <si>
    <t>Przeciwdziałanie alkoholizmowi</t>
  </si>
  <si>
    <t>Świadczenia społeczne</t>
  </si>
  <si>
    <t>85214</t>
  </si>
  <si>
    <t>85401</t>
  </si>
  <si>
    <t>Świetlice szkolne</t>
  </si>
  <si>
    <t>Zakup usług zdrowotnych</t>
  </si>
  <si>
    <t>Zakup usług dostępu do sieci internet.</t>
  </si>
  <si>
    <t>ROLNICTWO  I ŁOWIECTWO</t>
  </si>
  <si>
    <t>6298</t>
  </si>
  <si>
    <t>Środki na dofinansowanie własnych inwestycji gmin (związków gmin), powiatów (związków powiatów), samorządów województw, pozyskane z innych źródeł</t>
  </si>
  <si>
    <t>2330</t>
  </si>
  <si>
    <t>Dotacje celowe otrzymane od samorządu województwa na zadania bieżące realizowane na podstawie porozumień (umów) między jednostkami samorządu terytorialnego</t>
  </si>
  <si>
    <t>DZIAŁ 756</t>
  </si>
  <si>
    <t>DOCHODY OD OSÓB PRAWNYCH, OD SOÓB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</si>
  <si>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</si>
  <si>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</si>
  <si>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0480</t>
  </si>
  <si>
    <t>Wpływy z opłat za zezwolenia na sprzedaż alkoholu</t>
  </si>
  <si>
    <t>DZIAŁ 758</t>
  </si>
  <si>
    <t>RÓŻNE ROZLICZENIA</t>
  </si>
  <si>
    <t>75801</t>
  </si>
  <si>
    <t>Część oświatowa subwencji ogólnej dla jednostek samorzadu terytorialnego</t>
  </si>
  <si>
    <t>2920</t>
  </si>
  <si>
    <t>Subwencje ogólne z budżetu pństwa</t>
  </si>
  <si>
    <t>0830</t>
  </si>
  <si>
    <t>Wpływy z usług</t>
  </si>
  <si>
    <t>Zasiłki i pomoc w naturze oraz składki na ubezpieczenie emerytalne i rentowe</t>
  </si>
  <si>
    <t>90001</t>
  </si>
  <si>
    <t>6299</t>
  </si>
  <si>
    <t>6339</t>
  </si>
  <si>
    <t>Dotacje celowe otrzymane z budżetu państwa na zadania bieżące realizację inwestycji i zakupów inwestycyjnych własnych gmin (związków gmin)</t>
  </si>
  <si>
    <t>DZAIAŁALNOŚĆ USŁUGOWA</t>
  </si>
  <si>
    <t>6620</t>
  </si>
  <si>
    <t>Dotacje celowe otrzymane z powiatu na inwestycje i zakupy inwestycyjne realizowane na podstawie porozumień (umów) między jednostkami samorządu terytorialnego</t>
  </si>
  <si>
    <t>0960</t>
  </si>
  <si>
    <t>Otrzymane spadki, zapisy i darowizny w postaci pieniężnej</t>
  </si>
  <si>
    <t>85212</t>
  </si>
  <si>
    <t>Świadczenia rodzinne, zaliczka alimentacyjna oraz składki na ubwzpieczenie emerytalne i rentowe z ubezpieczenia społecznego</t>
  </si>
  <si>
    <t>2010</t>
  </si>
  <si>
    <t>Dotacje celowe przekazane z budżetu państwa na realizację zadań bieżących z zakresu administracji rządowej oraz innych zadań zleconych gminom (związkom gmin) ustawami</t>
  </si>
  <si>
    <t>85278</t>
  </si>
  <si>
    <t>Usuwanie skutków klęsk żywiołowych</t>
  </si>
  <si>
    <t>DZIAŁ 750</t>
  </si>
  <si>
    <t>ADMINISTRACJA PUBLICZNA</t>
  </si>
  <si>
    <t>75023</t>
  </si>
  <si>
    <t>4170</t>
  </si>
  <si>
    <t>Urzędy gmin(miast i miast na prawach powiatu)</t>
  </si>
  <si>
    <t>3110</t>
  </si>
  <si>
    <t>80113</t>
  </si>
  <si>
    <t>Dowożenie uczniów do szkół</t>
  </si>
  <si>
    <t>Wydatki na zakupy inwestycyjne jednostek budżetowych</t>
  </si>
  <si>
    <t>Gospodarka odpadami</t>
  </si>
  <si>
    <t>Oczyszczanie miast i wsi</t>
  </si>
  <si>
    <t>Utrzymanie zieleni w miastach i gminach</t>
  </si>
  <si>
    <t>PLAN PO ZAMIANACH</t>
  </si>
  <si>
    <t>Załącznik Nr 3</t>
  </si>
  <si>
    <t xml:space="preserve">Zmiany w planie dochodów zadań zleconych na 2006 rok </t>
  </si>
  <si>
    <t>Zmiany w planie wydatków  zadań zleconych na 2006 rok.</t>
  </si>
  <si>
    <t>Świadczenia rodzinne, zaliczka alimentacyjna oraz składki na ubezpieczenie emerytalne i rentowe z ubezpieczenia społecznego</t>
  </si>
  <si>
    <t>Dotacje celowe przekazane dla powiatu na inwestycje i zakupy inwestycyjne realizowane na podstawie porozumień (umów) między jednostkami samorządu terytorialnego</t>
  </si>
  <si>
    <t>85213</t>
  </si>
  <si>
    <t>Składki na ubezpieczenie zdrowotne opłacane za osoby pobierające niektóre świadczenia z pomocy społecznej oraz niektóre świadczenia rodzinne</t>
  </si>
  <si>
    <t>2030</t>
  </si>
  <si>
    <t>Dotacje celowe otrzymane z budżetu państwa na realizację własnych zadań bieżących gmin (związków gmin)</t>
  </si>
  <si>
    <t>Zakup usług przez jednostki samorządu terytorialnego od innych jednostek samorządu terytorialnego</t>
  </si>
  <si>
    <t>Nr II/9/06 z dnia  30 listopada 2006r.</t>
  </si>
  <si>
    <t>Nr II/9/06 z dnia  30 listopada 2006 r.</t>
  </si>
  <si>
    <t>Nr  II/9/06 z dnia  30 listopada 2006r.</t>
  </si>
  <si>
    <t>Tomasz Cyganek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</si>
</sst>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18">
    <font>
      <sz val="10"/>
      <name val="Arial CE"/>
      <family val="0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3" fontId="4" fillId="0" borderId="0" xfId="15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" fontId="3" fillId="0" borderId="0" xfId="15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3" fontId="4" fillId="0" borderId="0" xfId="15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49" fontId="4" fillId="0" borderId="8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4" fontId="3" fillId="0" borderId="1" xfId="15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4" fillId="0" borderId="1" xfId="15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4" fontId="3" fillId="0" borderId="1" xfId="15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15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3" fillId="0" borderId="1" xfId="15" applyNumberFormat="1" applyFont="1" applyBorder="1" applyAlignment="1">
      <alignment vertical="center" wrapText="1"/>
    </xf>
    <xf numFmtId="4" fontId="4" fillId="0" borderId="1" xfId="15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" fontId="14" fillId="0" borderId="1" xfId="15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49" fontId="16" fillId="0" borderId="1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4"/>
  <sheetViews>
    <sheetView tabSelected="1" zoomScale="75" zoomScaleNormal="75" zoomScaleSheetLayoutView="50" workbookViewId="0" topLeftCell="A37">
      <selection activeCell="E45" sqref="E45"/>
    </sheetView>
  </sheetViews>
  <sheetFormatPr defaultColWidth="9.00390625" defaultRowHeight="12.75"/>
  <cols>
    <col min="1" max="1" width="15.75390625" style="11" customWidth="1"/>
    <col min="2" max="2" width="7.875" style="0" customWidth="1"/>
    <col min="3" max="3" width="56.625" style="0" customWidth="1"/>
    <col min="4" max="4" width="18.00390625" style="0" customWidth="1"/>
    <col min="5" max="5" width="19.375" style="0" customWidth="1"/>
    <col min="6" max="6" width="18.00390625" style="0" customWidth="1"/>
    <col min="7" max="7" width="24.25390625" style="0" customWidth="1"/>
    <col min="8" max="84" width="9.125" style="11" customWidth="1"/>
  </cols>
  <sheetData>
    <row r="1" spans="1:7" s="12" customFormat="1" ht="26.25" customHeight="1">
      <c r="A1" s="94" t="s">
        <v>20</v>
      </c>
      <c r="B1" s="94"/>
      <c r="C1" s="94"/>
      <c r="D1" s="94"/>
      <c r="E1" s="94"/>
      <c r="F1" s="94"/>
      <c r="G1" s="94"/>
    </row>
    <row r="2" spans="1:7" s="12" customFormat="1" ht="15" customHeight="1">
      <c r="A2" s="41"/>
      <c r="B2" s="42"/>
      <c r="C2" s="42"/>
      <c r="D2" s="42"/>
      <c r="E2" s="91" t="s">
        <v>12</v>
      </c>
      <c r="F2" s="91"/>
      <c r="G2" s="91"/>
    </row>
    <row r="3" spans="1:7" s="12" customFormat="1" ht="17.25" customHeight="1">
      <c r="A3" s="41"/>
      <c r="B3" s="42"/>
      <c r="C3" s="42"/>
      <c r="D3" s="42"/>
      <c r="E3" s="91" t="s">
        <v>13</v>
      </c>
      <c r="F3" s="91"/>
      <c r="G3" s="91"/>
    </row>
    <row r="4" spans="1:7" s="12" customFormat="1" ht="16.5" customHeight="1">
      <c r="A4" s="46"/>
      <c r="B4" s="47"/>
      <c r="C4" s="47"/>
      <c r="D4" s="47"/>
      <c r="E4" s="92" t="s">
        <v>157</v>
      </c>
      <c r="F4" s="92"/>
      <c r="G4" s="92"/>
    </row>
    <row r="5" spans="1:7" s="14" customFormat="1" ht="36" customHeight="1">
      <c r="A5" s="1" t="s">
        <v>0</v>
      </c>
      <c r="B5" s="1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s="15" customFormat="1" ht="15.75">
      <c r="A6" s="53">
        <v>1</v>
      </c>
      <c r="B6" s="54">
        <v>2</v>
      </c>
      <c r="C6" s="55">
        <v>3</v>
      </c>
      <c r="D6" s="55">
        <v>4</v>
      </c>
      <c r="E6" s="55">
        <v>5</v>
      </c>
      <c r="F6" s="56">
        <v>6</v>
      </c>
      <c r="G6" s="53">
        <v>7</v>
      </c>
    </row>
    <row r="7" spans="1:84" s="4" customFormat="1" ht="25.5" customHeight="1">
      <c r="A7" s="65" t="s">
        <v>24</v>
      </c>
      <c r="B7" s="7"/>
      <c r="C7" s="3" t="s">
        <v>98</v>
      </c>
      <c r="D7" s="67">
        <v>508751.4</v>
      </c>
      <c r="E7" s="68">
        <f>E8</f>
        <v>0</v>
      </c>
      <c r="F7" s="68">
        <f>F8</f>
        <v>540.1</v>
      </c>
      <c r="G7" s="68">
        <f aca="true" t="shared" si="0" ref="G7:G25">D7+E7-F7</f>
        <v>508211.30000000005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s="4" customFormat="1" ht="31.5">
      <c r="A8" s="65" t="s">
        <v>67</v>
      </c>
      <c r="B8" s="7"/>
      <c r="C8" s="3" t="s">
        <v>68</v>
      </c>
      <c r="D8" s="67">
        <v>301101.4</v>
      </c>
      <c r="E8" s="74">
        <f>SUM(E9:E9)</f>
        <v>0</v>
      </c>
      <c r="F8" s="74">
        <f>SUM(F9:F9)</f>
        <v>540.1</v>
      </c>
      <c r="G8" s="74">
        <f t="shared" si="0"/>
        <v>300561.30000000005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</row>
    <row r="9" spans="1:84" s="4" customFormat="1" ht="52.5" customHeight="1">
      <c r="A9" s="65"/>
      <c r="B9" s="88" t="s">
        <v>99</v>
      </c>
      <c r="C9" s="62" t="s">
        <v>100</v>
      </c>
      <c r="D9" s="69">
        <v>301101.4</v>
      </c>
      <c r="E9" s="70">
        <v>0</v>
      </c>
      <c r="F9" s="70">
        <v>540.1</v>
      </c>
      <c r="G9" s="70">
        <f t="shared" si="0"/>
        <v>300561.30000000005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</row>
    <row r="10" spans="1:84" s="4" customFormat="1" ht="24" customHeight="1">
      <c r="A10" s="65" t="s">
        <v>32</v>
      </c>
      <c r="B10" s="7"/>
      <c r="C10" s="3" t="s">
        <v>33</v>
      </c>
      <c r="D10" s="67">
        <v>30000</v>
      </c>
      <c r="E10" s="68">
        <f>E11</f>
        <v>21000</v>
      </c>
      <c r="F10" s="68">
        <f>F11</f>
        <v>0</v>
      </c>
      <c r="G10" s="68">
        <f t="shared" si="0"/>
        <v>51000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s="10" customFormat="1" ht="19.5" customHeight="1">
      <c r="A11" s="8" t="s">
        <v>34</v>
      </c>
      <c r="B11" s="9"/>
      <c r="C11" s="57" t="s">
        <v>35</v>
      </c>
      <c r="D11" s="67">
        <v>30000</v>
      </c>
      <c r="E11" s="68">
        <f>SUM(E12:E12)</f>
        <v>21000</v>
      </c>
      <c r="F11" s="68">
        <f>SUM(F12:F12)</f>
        <v>0</v>
      </c>
      <c r="G11" s="68">
        <f t="shared" si="0"/>
        <v>51000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</row>
    <row r="12" spans="1:84" s="10" customFormat="1" ht="51" customHeight="1">
      <c r="A12" s="8"/>
      <c r="B12" s="89" t="s">
        <v>101</v>
      </c>
      <c r="C12" s="79" t="s">
        <v>102</v>
      </c>
      <c r="D12" s="69">
        <v>30000</v>
      </c>
      <c r="E12" s="70">
        <v>21000</v>
      </c>
      <c r="F12" s="70">
        <v>0</v>
      </c>
      <c r="G12" s="70">
        <f t="shared" si="0"/>
        <v>51000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</row>
    <row r="13" spans="1:84" s="4" customFormat="1" ht="24" customHeight="1">
      <c r="A13" s="65" t="s">
        <v>71</v>
      </c>
      <c r="B13" s="7"/>
      <c r="C13" s="3" t="s">
        <v>122</v>
      </c>
      <c r="D13" s="67">
        <v>9760</v>
      </c>
      <c r="E13" s="68">
        <f>E14</f>
        <v>7363</v>
      </c>
      <c r="F13" s="68">
        <f>F14</f>
        <v>0</v>
      </c>
      <c r="G13" s="68">
        <f t="shared" si="0"/>
        <v>17123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4" s="10" customFormat="1" ht="19.5" customHeight="1">
      <c r="A14" s="8" t="s">
        <v>73</v>
      </c>
      <c r="B14" s="9"/>
      <c r="C14" s="57" t="s">
        <v>74</v>
      </c>
      <c r="D14" s="67">
        <v>9760</v>
      </c>
      <c r="E14" s="68">
        <f>SUM(E15:E16)</f>
        <v>7363</v>
      </c>
      <c r="F14" s="68">
        <f>SUM(F15:F16)</f>
        <v>0</v>
      </c>
      <c r="G14" s="68">
        <f t="shared" si="0"/>
        <v>17123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</row>
    <row r="15" spans="1:84" s="10" customFormat="1" ht="24" customHeight="1">
      <c r="A15" s="8"/>
      <c r="B15" s="89" t="s">
        <v>125</v>
      </c>
      <c r="C15" s="79" t="s">
        <v>126</v>
      </c>
      <c r="D15" s="69">
        <v>7760</v>
      </c>
      <c r="E15" s="70">
        <v>3363</v>
      </c>
      <c r="F15" s="68">
        <v>0</v>
      </c>
      <c r="G15" s="70">
        <f t="shared" si="0"/>
        <v>11123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</row>
    <row r="16" spans="1:84" s="10" customFormat="1" ht="63" customHeight="1">
      <c r="A16" s="8"/>
      <c r="B16" s="89" t="s">
        <v>123</v>
      </c>
      <c r="C16" s="79" t="s">
        <v>124</v>
      </c>
      <c r="D16" s="69">
        <v>0</v>
      </c>
      <c r="E16" s="70">
        <v>4000</v>
      </c>
      <c r="F16" s="70">
        <v>0</v>
      </c>
      <c r="G16" s="70">
        <f t="shared" si="0"/>
        <v>4000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</row>
    <row r="17" spans="1:84" s="4" customFormat="1" ht="69" customHeight="1">
      <c r="A17" s="65" t="s">
        <v>103</v>
      </c>
      <c r="B17" s="7"/>
      <c r="C17" s="3" t="s">
        <v>104</v>
      </c>
      <c r="D17" s="67">
        <v>9415738.05</v>
      </c>
      <c r="E17" s="68">
        <f>E18</f>
        <v>15441</v>
      </c>
      <c r="F17" s="68">
        <f>F18</f>
        <v>0</v>
      </c>
      <c r="G17" s="68">
        <f t="shared" si="0"/>
        <v>9431179.05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</row>
    <row r="18" spans="1:84" s="10" customFormat="1" ht="30" customHeight="1">
      <c r="A18" s="8" t="s">
        <v>105</v>
      </c>
      <c r="B18" s="9"/>
      <c r="C18" s="57" t="s">
        <v>106</v>
      </c>
      <c r="D18" s="67">
        <v>664506</v>
      </c>
      <c r="E18" s="68">
        <f>SUM(E19:E19)</f>
        <v>15441</v>
      </c>
      <c r="F18" s="68">
        <f>SUM(F19:F19)</f>
        <v>0</v>
      </c>
      <c r="G18" s="68">
        <f t="shared" si="0"/>
        <v>679947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</row>
    <row r="19" spans="1:84" s="10" customFormat="1" ht="15.75">
      <c r="A19" s="8"/>
      <c r="B19" s="89" t="s">
        <v>107</v>
      </c>
      <c r="C19" s="79" t="s">
        <v>108</v>
      </c>
      <c r="D19" s="69">
        <v>163300</v>
      </c>
      <c r="E19" s="70">
        <v>15441</v>
      </c>
      <c r="F19" s="70">
        <v>0</v>
      </c>
      <c r="G19" s="70">
        <f t="shared" si="0"/>
        <v>178741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</row>
    <row r="20" spans="1:84" s="4" customFormat="1" ht="24.75" customHeight="1">
      <c r="A20" s="65" t="s">
        <v>109</v>
      </c>
      <c r="B20" s="7"/>
      <c r="C20" s="3" t="s">
        <v>110</v>
      </c>
      <c r="D20" s="67">
        <v>10623000</v>
      </c>
      <c r="E20" s="68">
        <f>E21</f>
        <v>32418</v>
      </c>
      <c r="F20" s="68">
        <f>F21</f>
        <v>0</v>
      </c>
      <c r="G20" s="68">
        <f t="shared" si="0"/>
        <v>10655418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</row>
    <row r="21" spans="1:84" s="10" customFormat="1" ht="30" customHeight="1">
      <c r="A21" s="8" t="s">
        <v>111</v>
      </c>
      <c r="B21" s="9"/>
      <c r="C21" s="57" t="s">
        <v>112</v>
      </c>
      <c r="D21" s="67">
        <v>7357044</v>
      </c>
      <c r="E21" s="68">
        <f>SUM(E22:E22)</f>
        <v>32418</v>
      </c>
      <c r="F21" s="68">
        <f>SUM(F22:F22)</f>
        <v>0</v>
      </c>
      <c r="G21" s="68">
        <f t="shared" si="0"/>
        <v>7389462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</row>
    <row r="22" spans="1:84" s="10" customFormat="1" ht="15.75">
      <c r="A22" s="8"/>
      <c r="B22" s="89" t="s">
        <v>113</v>
      </c>
      <c r="C22" s="79" t="s">
        <v>114</v>
      </c>
      <c r="D22" s="69">
        <v>7357044</v>
      </c>
      <c r="E22" s="70">
        <v>32418</v>
      </c>
      <c r="F22" s="70">
        <v>0</v>
      </c>
      <c r="G22" s="70">
        <f t="shared" si="0"/>
        <v>7389462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</row>
    <row r="23" spans="1:84" s="4" customFormat="1" ht="24" customHeight="1">
      <c r="A23" s="65" t="s">
        <v>36</v>
      </c>
      <c r="B23" s="7"/>
      <c r="C23" s="3" t="s">
        <v>37</v>
      </c>
      <c r="D23" s="67">
        <v>461059</v>
      </c>
      <c r="E23" s="68">
        <f>E24</f>
        <v>9000</v>
      </c>
      <c r="F23" s="68">
        <f>F24</f>
        <v>0</v>
      </c>
      <c r="G23" s="68">
        <f t="shared" si="0"/>
        <v>470059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</row>
    <row r="24" spans="1:84" s="10" customFormat="1" ht="21" customHeight="1">
      <c r="A24" s="8" t="s">
        <v>79</v>
      </c>
      <c r="B24" s="9"/>
      <c r="C24" s="57" t="s">
        <v>80</v>
      </c>
      <c r="D24" s="67">
        <v>233800</v>
      </c>
      <c r="E24" s="68">
        <f>SUM(E25:E25)</f>
        <v>9000</v>
      </c>
      <c r="F24" s="68">
        <f>SUM(F25:F25)</f>
        <v>0</v>
      </c>
      <c r="G24" s="68">
        <f t="shared" si="0"/>
        <v>242800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</row>
    <row r="25" spans="1:84" s="10" customFormat="1" ht="15.75">
      <c r="A25" s="8"/>
      <c r="B25" s="89" t="s">
        <v>115</v>
      </c>
      <c r="C25" s="79" t="s">
        <v>116</v>
      </c>
      <c r="D25" s="69">
        <v>233800</v>
      </c>
      <c r="E25" s="70">
        <v>9000</v>
      </c>
      <c r="F25" s="70">
        <v>0</v>
      </c>
      <c r="G25" s="70">
        <f t="shared" si="0"/>
        <v>242800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</row>
    <row r="26" spans="1:84" s="4" customFormat="1" ht="24" customHeight="1">
      <c r="A26" s="65" t="s">
        <v>28</v>
      </c>
      <c r="B26" s="7"/>
      <c r="C26" s="3" t="s">
        <v>29</v>
      </c>
      <c r="D26" s="67">
        <v>6938474</v>
      </c>
      <c r="E26" s="68">
        <f>E27+E34+E29+E31</f>
        <v>414480</v>
      </c>
      <c r="F26" s="68">
        <f>F27+F34+F29+F31</f>
        <v>82900</v>
      </c>
      <c r="G26" s="68">
        <f aca="true" t="shared" si="1" ref="G26:G42">D26+E26-F26</f>
        <v>7270054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</row>
    <row r="27" spans="1:84" s="10" customFormat="1" ht="52.5" customHeight="1">
      <c r="A27" s="8" t="s">
        <v>127</v>
      </c>
      <c r="B27" s="9"/>
      <c r="C27" s="57" t="s">
        <v>128</v>
      </c>
      <c r="D27" s="67">
        <v>4873200</v>
      </c>
      <c r="E27" s="68">
        <f>SUM(E28:E28)</f>
        <v>270700</v>
      </c>
      <c r="F27" s="68">
        <f>SUM(F28:F28)</f>
        <v>0</v>
      </c>
      <c r="G27" s="68">
        <f t="shared" si="1"/>
        <v>5143900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</row>
    <row r="28" spans="1:84" s="10" customFormat="1" ht="64.5" customHeight="1">
      <c r="A28" s="8"/>
      <c r="B28" s="89" t="s">
        <v>129</v>
      </c>
      <c r="C28" s="79" t="s">
        <v>130</v>
      </c>
      <c r="D28" s="69">
        <v>4870900</v>
      </c>
      <c r="E28" s="70">
        <v>270700</v>
      </c>
      <c r="F28" s="70">
        <v>0</v>
      </c>
      <c r="G28" s="70">
        <f t="shared" si="1"/>
        <v>5141600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</row>
    <row r="29" spans="1:84" s="10" customFormat="1" ht="53.25" customHeight="1">
      <c r="A29" s="8" t="s">
        <v>151</v>
      </c>
      <c r="B29" s="9"/>
      <c r="C29" s="3" t="s">
        <v>152</v>
      </c>
      <c r="D29" s="67">
        <v>18500</v>
      </c>
      <c r="E29" s="68">
        <f>SUM(E30:E30)</f>
        <v>0</v>
      </c>
      <c r="F29" s="68">
        <f>SUM(F30:F30)</f>
        <v>1900</v>
      </c>
      <c r="G29" s="68">
        <f>D29+E29-F29</f>
        <v>16600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</row>
    <row r="30" spans="1:84" s="10" customFormat="1" ht="64.5" customHeight="1">
      <c r="A30" s="8"/>
      <c r="B30" s="89" t="s">
        <v>129</v>
      </c>
      <c r="C30" s="79" t="s">
        <v>130</v>
      </c>
      <c r="D30" s="69">
        <v>18500</v>
      </c>
      <c r="E30" s="70">
        <v>0</v>
      </c>
      <c r="F30" s="70">
        <v>1900</v>
      </c>
      <c r="G30" s="70">
        <f>D30+E30-F30</f>
        <v>16600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</row>
    <row r="31" spans="1:84" s="10" customFormat="1" ht="35.25" customHeight="1">
      <c r="A31" s="8" t="s">
        <v>93</v>
      </c>
      <c r="B31" s="9"/>
      <c r="C31" s="3" t="s">
        <v>117</v>
      </c>
      <c r="D31" s="67">
        <v>723224</v>
      </c>
      <c r="E31" s="68">
        <f>SUM(E32:E33)</f>
        <v>0</v>
      </c>
      <c r="F31" s="68">
        <f>SUM(F32:F33)</f>
        <v>81000</v>
      </c>
      <c r="G31" s="68">
        <f>D31+E31-F31</f>
        <v>642224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</row>
    <row r="32" spans="1:84" s="10" customFormat="1" ht="64.5" customHeight="1">
      <c r="A32" s="8"/>
      <c r="B32" s="89" t="s">
        <v>129</v>
      </c>
      <c r="C32" s="79" t="s">
        <v>130</v>
      </c>
      <c r="D32" s="69">
        <v>129800</v>
      </c>
      <c r="E32" s="70">
        <v>0</v>
      </c>
      <c r="F32" s="70">
        <v>11000</v>
      </c>
      <c r="G32" s="70">
        <f>D32+E32-F32</f>
        <v>118800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</row>
    <row r="33" spans="1:84" s="10" customFormat="1" ht="31.5">
      <c r="A33" s="8"/>
      <c r="B33" s="89" t="s">
        <v>153</v>
      </c>
      <c r="C33" s="79" t="s">
        <v>154</v>
      </c>
      <c r="D33" s="69">
        <v>593424</v>
      </c>
      <c r="E33" s="70">
        <v>0</v>
      </c>
      <c r="F33" s="70">
        <v>70000</v>
      </c>
      <c r="G33" s="70">
        <f>D33+E33-F33</f>
        <v>523424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</row>
    <row r="34" spans="1:84" s="10" customFormat="1" ht="15.75">
      <c r="A34" s="8" t="s">
        <v>131</v>
      </c>
      <c r="B34" s="9"/>
      <c r="C34" s="57" t="s">
        <v>132</v>
      </c>
      <c r="D34" s="67">
        <v>268172</v>
      </c>
      <c r="E34" s="68">
        <f>SUM(E35:E35)</f>
        <v>143780</v>
      </c>
      <c r="F34" s="68">
        <f>SUM(F35:F35)</f>
        <v>0</v>
      </c>
      <c r="G34" s="68">
        <f t="shared" si="1"/>
        <v>411952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</row>
    <row r="35" spans="1:84" s="10" customFormat="1" ht="64.5" customHeight="1">
      <c r="A35" s="8"/>
      <c r="B35" s="89" t="s">
        <v>129</v>
      </c>
      <c r="C35" s="79" t="s">
        <v>130</v>
      </c>
      <c r="D35" s="69">
        <v>268172</v>
      </c>
      <c r="E35" s="70">
        <v>143780</v>
      </c>
      <c r="F35" s="70">
        <v>0</v>
      </c>
      <c r="G35" s="70">
        <f t="shared" si="1"/>
        <v>411952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</row>
    <row r="36" spans="1:84" s="4" customFormat="1" ht="24" customHeight="1">
      <c r="A36" s="65" t="s">
        <v>57</v>
      </c>
      <c r="B36" s="7"/>
      <c r="C36" s="3" t="s">
        <v>58</v>
      </c>
      <c r="D36" s="67">
        <v>540159</v>
      </c>
      <c r="E36" s="68">
        <f>E37</f>
        <v>24866</v>
      </c>
      <c r="F36" s="68">
        <f>F37</f>
        <v>0</v>
      </c>
      <c r="G36" s="68">
        <f>D36+E36-F36</f>
        <v>565025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</row>
    <row r="37" spans="1:84" s="10" customFormat="1" ht="15.75">
      <c r="A37" s="8" t="s">
        <v>61</v>
      </c>
      <c r="B37" s="9"/>
      <c r="C37" s="57" t="s">
        <v>62</v>
      </c>
      <c r="D37" s="67">
        <v>537159</v>
      </c>
      <c r="E37" s="68">
        <f>SUM(E38:E38)</f>
        <v>24866</v>
      </c>
      <c r="F37" s="68">
        <f>SUM(F38:F38)</f>
        <v>0</v>
      </c>
      <c r="G37" s="68">
        <f>D37+E37-F37</f>
        <v>562025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</row>
    <row r="38" spans="1:84" s="10" customFormat="1" ht="31.5">
      <c r="A38" s="8"/>
      <c r="B38" s="89" t="s">
        <v>153</v>
      </c>
      <c r="C38" s="79" t="s">
        <v>154</v>
      </c>
      <c r="D38" s="69">
        <v>537159</v>
      </c>
      <c r="E38" s="70">
        <v>24866</v>
      </c>
      <c r="F38" s="70">
        <v>0</v>
      </c>
      <c r="G38" s="70">
        <f>D38+E38-F38</f>
        <v>562025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</row>
    <row r="39" spans="1:84" s="4" customFormat="1" ht="31.5">
      <c r="A39" s="65" t="s">
        <v>18</v>
      </c>
      <c r="B39" s="7"/>
      <c r="C39" s="3" t="s">
        <v>19</v>
      </c>
      <c r="D39" s="67">
        <v>1104979.08</v>
      </c>
      <c r="E39" s="68">
        <f>E40</f>
        <v>140650</v>
      </c>
      <c r="F39" s="68">
        <f>F40</f>
        <v>140649.44</v>
      </c>
      <c r="G39" s="68">
        <f t="shared" si="1"/>
        <v>1104979.6400000001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</row>
    <row r="40" spans="1:84" s="10" customFormat="1" ht="15.75">
      <c r="A40" s="8" t="s">
        <v>118</v>
      </c>
      <c r="B40" s="9"/>
      <c r="C40" s="57" t="s">
        <v>65</v>
      </c>
      <c r="D40" s="67">
        <v>1091029.08</v>
      </c>
      <c r="E40" s="68">
        <f>SUM(E41:E42)</f>
        <v>140650</v>
      </c>
      <c r="F40" s="68">
        <f>SUM(F41:F42)</f>
        <v>140649.44</v>
      </c>
      <c r="G40" s="68">
        <f t="shared" si="1"/>
        <v>1091029.6400000001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</row>
    <row r="41" spans="1:84" s="10" customFormat="1" ht="47.25">
      <c r="A41" s="8"/>
      <c r="B41" s="89" t="s">
        <v>119</v>
      </c>
      <c r="C41" s="79" t="s">
        <v>100</v>
      </c>
      <c r="D41" s="69">
        <v>140649.44</v>
      </c>
      <c r="E41" s="70">
        <v>0</v>
      </c>
      <c r="F41" s="70">
        <v>140649.44</v>
      </c>
      <c r="G41" s="70">
        <f t="shared" si="1"/>
        <v>0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</row>
    <row r="42" spans="1:84" s="10" customFormat="1" ht="47.25">
      <c r="A42" s="8"/>
      <c r="B42" s="89" t="s">
        <v>120</v>
      </c>
      <c r="C42" s="79" t="s">
        <v>121</v>
      </c>
      <c r="D42" s="69">
        <v>106483</v>
      </c>
      <c r="E42" s="70">
        <v>140650</v>
      </c>
      <c r="F42" s="70">
        <v>0</v>
      </c>
      <c r="G42" s="70">
        <f t="shared" si="1"/>
        <v>247133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</row>
    <row r="43" spans="1:84" ht="26.25" customHeight="1">
      <c r="A43" s="1"/>
      <c r="B43" s="2"/>
      <c r="C43" s="1" t="s">
        <v>6</v>
      </c>
      <c r="D43" s="68">
        <v>30547903.53</v>
      </c>
      <c r="E43" s="68">
        <f>E7+E10+E17+E20+E23+E39+E13+E26+E36</f>
        <v>665218</v>
      </c>
      <c r="F43" s="68">
        <f>F7+F10+F17+F20+F23+F39+F13+F26+F36</f>
        <v>224089.54</v>
      </c>
      <c r="G43" s="68">
        <f>D43+E43-F43</f>
        <v>30989031.990000002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</row>
    <row r="44" spans="1:84" s="45" customFormat="1" ht="27" customHeight="1">
      <c r="A44" s="63"/>
      <c r="B44" s="63"/>
      <c r="C44" s="64"/>
      <c r="D44" s="60"/>
      <c r="E44" s="106"/>
      <c r="F44" s="107" t="s">
        <v>14</v>
      </c>
      <c r="G44" s="107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</row>
    <row r="45" spans="1:84" s="45" customFormat="1" ht="21" customHeight="1">
      <c r="A45" s="63"/>
      <c r="B45" s="63"/>
      <c r="C45" s="64"/>
      <c r="D45" s="60"/>
      <c r="E45" s="107"/>
      <c r="F45" s="107"/>
      <c r="G45" s="107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</row>
    <row r="46" spans="5:7" ht="15.75">
      <c r="E46" s="110" t="s">
        <v>159</v>
      </c>
      <c r="F46" s="110"/>
      <c r="G46" s="110"/>
    </row>
    <row r="47" spans="1:84" s="10" customFormat="1" ht="24" customHeight="1">
      <c r="A47" s="31"/>
      <c r="B47" s="32"/>
      <c r="C47" s="52"/>
      <c r="D47" s="48"/>
      <c r="E47" s="51"/>
      <c r="F47" s="51"/>
      <c r="G47" s="51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</row>
    <row r="48" spans="1:84" s="10" customFormat="1" ht="15.75">
      <c r="A48" s="31"/>
      <c r="B48" s="32"/>
      <c r="C48" s="33"/>
      <c r="D48" s="34"/>
      <c r="E48" s="20"/>
      <c r="F48" s="35"/>
      <c r="G48" s="30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</row>
    <row r="49" spans="1:84" s="18" customFormat="1" ht="28.5" customHeight="1">
      <c r="A49" s="49"/>
      <c r="B49" s="50"/>
      <c r="C49" s="49"/>
      <c r="D49" s="51"/>
      <c r="E49" s="51"/>
      <c r="F49" s="51"/>
      <c r="G49" s="51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:7" ht="12.75">
      <c r="B50" s="11"/>
      <c r="C50" s="11"/>
      <c r="D50" s="11"/>
      <c r="E50" s="11"/>
      <c r="F50" s="11"/>
      <c r="G50" s="11"/>
    </row>
    <row r="51" spans="1:84" s="10" customFormat="1" ht="15.75">
      <c r="A51" s="31"/>
      <c r="B51" s="32"/>
      <c r="C51" s="33"/>
      <c r="D51" s="34"/>
      <c r="E51" s="87"/>
      <c r="F51" s="19"/>
      <c r="G51" s="19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</row>
    <row r="52" spans="2:7" ht="15">
      <c r="B52" s="11"/>
      <c r="C52" s="11"/>
      <c r="D52" s="11"/>
      <c r="E52" s="19"/>
      <c r="F52" s="19"/>
      <c r="G52" s="19"/>
    </row>
    <row r="53" spans="2:7" ht="20.25" customHeight="1">
      <c r="B53" s="11"/>
      <c r="C53" s="13"/>
      <c r="D53" s="19"/>
      <c r="E53" s="19"/>
      <c r="F53" s="19"/>
      <c r="G53" s="19"/>
    </row>
    <row r="54" spans="2:7" ht="15" customHeight="1">
      <c r="B54" s="11"/>
      <c r="C54" s="13"/>
      <c r="D54" s="19"/>
      <c r="E54" s="20"/>
      <c r="F54" s="35"/>
      <c r="G54" s="30"/>
    </row>
  </sheetData>
  <mergeCells count="2">
    <mergeCell ref="A1:G1"/>
    <mergeCell ref="E46:G46"/>
  </mergeCells>
  <printOptions horizontalCentered="1"/>
  <pageMargins left="0.58" right="0.39" top="0.73" bottom="0.5905511811023623" header="0.5118110236220472" footer="0.5118110236220472"/>
  <pageSetup horizontalDpi="600" verticalDpi="600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213"/>
  <sheetViews>
    <sheetView workbookViewId="0" topLeftCell="A122">
      <selection activeCell="F139" sqref="F139"/>
    </sheetView>
  </sheetViews>
  <sheetFormatPr defaultColWidth="9.00390625" defaultRowHeight="12.75"/>
  <cols>
    <col min="1" max="1" width="12.125" style="11" customWidth="1"/>
    <col min="2" max="2" width="6.75390625" style="11" customWidth="1"/>
    <col min="3" max="3" width="38.75390625" style="0" customWidth="1"/>
    <col min="4" max="4" width="14.25390625" style="0" bestFit="1" customWidth="1"/>
    <col min="5" max="5" width="15.375" style="0" customWidth="1"/>
    <col min="6" max="6" width="18.875" style="0" customWidth="1"/>
    <col min="7" max="7" width="23.00390625" style="0" customWidth="1"/>
    <col min="8" max="21" width="9.125" style="11" hidden="1" customWidth="1"/>
  </cols>
  <sheetData>
    <row r="1" spans="1:7" ht="21.75" customHeight="1">
      <c r="A1" s="96" t="s">
        <v>22</v>
      </c>
      <c r="B1" s="97"/>
      <c r="C1" s="97"/>
      <c r="D1" s="97"/>
      <c r="E1" s="97"/>
      <c r="F1" s="97"/>
      <c r="G1" s="21" t="s">
        <v>8</v>
      </c>
    </row>
    <row r="2" spans="1:7" ht="12.75">
      <c r="A2" s="23"/>
      <c r="B2" s="23"/>
      <c r="C2" s="21"/>
      <c r="D2" s="21"/>
      <c r="E2" s="21"/>
      <c r="F2" s="98" t="s">
        <v>9</v>
      </c>
      <c r="G2" s="98"/>
    </row>
    <row r="3" spans="1:7" ht="12.75">
      <c r="A3" s="40"/>
      <c r="B3" s="40"/>
      <c r="C3" s="22"/>
      <c r="D3" s="22"/>
      <c r="E3" s="22"/>
      <c r="F3" s="95" t="s">
        <v>11</v>
      </c>
      <c r="G3" s="95"/>
    </row>
    <row r="4" spans="1:7" ht="12.75">
      <c r="A4" s="40"/>
      <c r="B4" s="40"/>
      <c r="C4" s="22"/>
      <c r="D4" s="22"/>
      <c r="E4" s="22"/>
      <c r="F4" s="100" t="s">
        <v>156</v>
      </c>
      <c r="G4" s="100"/>
    </row>
    <row r="5" spans="1:24" ht="25.5" customHeight="1">
      <c r="A5" s="24" t="s">
        <v>0</v>
      </c>
      <c r="B5" s="24" t="s">
        <v>7</v>
      </c>
      <c r="C5" s="38" t="s">
        <v>1</v>
      </c>
      <c r="D5" s="25" t="s">
        <v>2</v>
      </c>
      <c r="E5" s="24" t="s">
        <v>3</v>
      </c>
      <c r="F5" s="29" t="s">
        <v>4</v>
      </c>
      <c r="G5" s="36" t="s">
        <v>10</v>
      </c>
      <c r="V5" s="5"/>
      <c r="W5" s="99"/>
      <c r="X5" s="99"/>
    </row>
    <row r="6" spans="1:24" ht="13.5" customHeight="1">
      <c r="A6" s="26">
        <v>1</v>
      </c>
      <c r="B6" s="26">
        <v>2</v>
      </c>
      <c r="C6" s="39">
        <v>3</v>
      </c>
      <c r="D6" s="26">
        <v>4</v>
      </c>
      <c r="E6" s="26">
        <v>5</v>
      </c>
      <c r="F6" s="26">
        <v>6</v>
      </c>
      <c r="G6" s="37">
        <v>7</v>
      </c>
      <c r="W6" s="95"/>
      <c r="X6" s="95"/>
    </row>
    <row r="7" spans="1:84" s="4" customFormat="1" ht="16.5" customHeight="1">
      <c r="A7" s="6" t="s">
        <v>24</v>
      </c>
      <c r="B7" s="7"/>
      <c r="C7" s="3" t="s">
        <v>25</v>
      </c>
      <c r="D7" s="71">
        <v>1353116.4</v>
      </c>
      <c r="E7" s="68">
        <f>E8</f>
        <v>0</v>
      </c>
      <c r="F7" s="68">
        <f>F8</f>
        <v>540.1</v>
      </c>
      <c r="G7" s="68">
        <f aca="true" t="shared" si="0" ref="G7:G28">D7+E7-F7</f>
        <v>1352576.2999999998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s="10" customFormat="1" ht="47.25">
      <c r="A8" s="8" t="s">
        <v>67</v>
      </c>
      <c r="B8" s="9"/>
      <c r="C8" s="57" t="s">
        <v>68</v>
      </c>
      <c r="D8" s="67">
        <v>459241.4</v>
      </c>
      <c r="E8" s="68">
        <f>E10+E9</f>
        <v>0</v>
      </c>
      <c r="F8" s="68">
        <f>F10+F9</f>
        <v>540.1</v>
      </c>
      <c r="G8" s="68">
        <f t="shared" si="0"/>
        <v>458701.30000000005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</row>
    <row r="9" spans="1:84" s="10" customFormat="1" ht="31.5">
      <c r="A9" s="8"/>
      <c r="B9" s="9" t="s">
        <v>69</v>
      </c>
      <c r="C9" s="61" t="s">
        <v>21</v>
      </c>
      <c r="D9" s="69">
        <v>174755</v>
      </c>
      <c r="E9" s="70">
        <v>0</v>
      </c>
      <c r="F9" s="70">
        <v>321.19</v>
      </c>
      <c r="G9" s="70">
        <f t="shared" si="0"/>
        <v>174433.81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</row>
    <row r="10" spans="1:84" s="10" customFormat="1" ht="31.5">
      <c r="A10" s="8"/>
      <c r="B10" s="9" t="s">
        <v>66</v>
      </c>
      <c r="C10" s="61" t="s">
        <v>21</v>
      </c>
      <c r="D10" s="69">
        <v>91800</v>
      </c>
      <c r="E10" s="78">
        <v>0</v>
      </c>
      <c r="F10" s="70">
        <v>218.91</v>
      </c>
      <c r="G10" s="70">
        <f t="shared" si="0"/>
        <v>91581.09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</row>
    <row r="11" spans="1:84" s="4" customFormat="1" ht="15" customHeight="1">
      <c r="A11" s="6" t="s">
        <v>32</v>
      </c>
      <c r="B11" s="7"/>
      <c r="C11" s="3" t="s">
        <v>33</v>
      </c>
      <c r="D11" s="71">
        <v>1687056.05</v>
      </c>
      <c r="E11" s="68">
        <f>E12</f>
        <v>134082.43</v>
      </c>
      <c r="F11" s="68">
        <f>F12</f>
        <v>113082.43</v>
      </c>
      <c r="G11" s="68">
        <f t="shared" si="0"/>
        <v>1708056.05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</row>
    <row r="12" spans="1:84" s="10" customFormat="1" ht="14.25" customHeight="1">
      <c r="A12" s="8" t="s">
        <v>34</v>
      </c>
      <c r="B12" s="9"/>
      <c r="C12" s="57" t="s">
        <v>35</v>
      </c>
      <c r="D12" s="67">
        <v>1687056.05</v>
      </c>
      <c r="E12" s="68">
        <f>SUM(E13:E15)</f>
        <v>134082.43</v>
      </c>
      <c r="F12" s="68">
        <f>SUM(F13:F15)</f>
        <v>113082.43</v>
      </c>
      <c r="G12" s="68">
        <f t="shared" si="0"/>
        <v>1708056.05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</row>
    <row r="13" spans="1:84" s="45" customFormat="1" ht="15.75">
      <c r="A13" s="28"/>
      <c r="B13" s="28" t="s">
        <v>41</v>
      </c>
      <c r="C13" s="61" t="s">
        <v>31</v>
      </c>
      <c r="D13" s="69">
        <v>319500</v>
      </c>
      <c r="E13" s="70">
        <v>51000</v>
      </c>
      <c r="F13" s="70">
        <v>0</v>
      </c>
      <c r="G13" s="70">
        <f t="shared" si="0"/>
        <v>370500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</row>
    <row r="14" spans="1:84" s="10" customFormat="1" ht="31.5">
      <c r="A14" s="8"/>
      <c r="B14" s="9" t="s">
        <v>17</v>
      </c>
      <c r="C14" s="61" t="s">
        <v>21</v>
      </c>
      <c r="D14" s="69">
        <v>1367556.05</v>
      </c>
      <c r="E14" s="78">
        <v>0</v>
      </c>
      <c r="F14" s="70">
        <v>113082.43</v>
      </c>
      <c r="G14" s="70">
        <f t="shared" si="0"/>
        <v>1254473.62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</row>
    <row r="15" spans="1:84" s="10" customFormat="1" ht="78.75">
      <c r="A15" s="8"/>
      <c r="B15" s="9" t="s">
        <v>123</v>
      </c>
      <c r="C15" s="61" t="s">
        <v>150</v>
      </c>
      <c r="D15" s="69">
        <v>0</v>
      </c>
      <c r="E15" s="78">
        <v>83082.43</v>
      </c>
      <c r="F15" s="70">
        <v>0</v>
      </c>
      <c r="G15" s="70">
        <f t="shared" si="0"/>
        <v>83082.43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</row>
    <row r="16" spans="1:84" s="4" customFormat="1" ht="20.25" customHeight="1">
      <c r="A16" s="6" t="s">
        <v>44</v>
      </c>
      <c r="B16" s="7"/>
      <c r="C16" s="3" t="s">
        <v>45</v>
      </c>
      <c r="D16" s="71">
        <v>251000</v>
      </c>
      <c r="E16" s="68">
        <f>E17</f>
        <v>10704.99</v>
      </c>
      <c r="F16" s="68">
        <f>F17</f>
        <v>0</v>
      </c>
      <c r="G16" s="68">
        <f t="shared" si="0"/>
        <v>261704.99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</row>
    <row r="17" spans="1:84" s="10" customFormat="1" ht="17.25" customHeight="1">
      <c r="A17" s="8" t="s">
        <v>47</v>
      </c>
      <c r="B17" s="9"/>
      <c r="C17" s="57" t="s">
        <v>70</v>
      </c>
      <c r="D17" s="67">
        <v>215025</v>
      </c>
      <c r="E17" s="68">
        <f>SUM(E18:E18)</f>
        <v>10704.99</v>
      </c>
      <c r="F17" s="68">
        <f>SUM(F18:F18)</f>
        <v>0</v>
      </c>
      <c r="G17" s="68">
        <f t="shared" si="0"/>
        <v>225729.99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</row>
    <row r="18" spans="1:84" s="45" customFormat="1" ht="17.25" customHeight="1">
      <c r="A18" s="28"/>
      <c r="B18" s="28" t="s">
        <v>16</v>
      </c>
      <c r="C18" s="61" t="s">
        <v>15</v>
      </c>
      <c r="D18" s="69">
        <v>94725</v>
      </c>
      <c r="E18" s="70">
        <v>10704.99</v>
      </c>
      <c r="F18" s="70">
        <v>0</v>
      </c>
      <c r="G18" s="70">
        <f t="shared" si="0"/>
        <v>105429.99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</row>
    <row r="19" spans="1:84" s="4" customFormat="1" ht="19.5" customHeight="1">
      <c r="A19" s="6" t="s">
        <v>71</v>
      </c>
      <c r="B19" s="7"/>
      <c r="C19" s="3" t="s">
        <v>72</v>
      </c>
      <c r="D19" s="71">
        <v>186430.48</v>
      </c>
      <c r="E19" s="68">
        <f>E20</f>
        <v>10363</v>
      </c>
      <c r="F19" s="68">
        <f>F20</f>
        <v>0</v>
      </c>
      <c r="G19" s="68">
        <f t="shared" si="0"/>
        <v>196793.48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</row>
    <row r="20" spans="1:84" s="85" customFormat="1" ht="15.75">
      <c r="A20" s="80" t="s">
        <v>73</v>
      </c>
      <c r="B20" s="81"/>
      <c r="C20" s="90" t="s">
        <v>74</v>
      </c>
      <c r="D20" s="82">
        <v>50905.48</v>
      </c>
      <c r="E20" s="83">
        <f>SUM(E21:E22)</f>
        <v>10363</v>
      </c>
      <c r="F20" s="83">
        <f>SUM(F21:F22)</f>
        <v>0</v>
      </c>
      <c r="G20" s="83">
        <f t="shared" si="0"/>
        <v>61268.48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</row>
    <row r="21" spans="1:84" s="45" customFormat="1" ht="15.75">
      <c r="A21" s="28"/>
      <c r="B21" s="28" t="s">
        <v>16</v>
      </c>
      <c r="C21" s="61" t="s">
        <v>15</v>
      </c>
      <c r="D21" s="69">
        <v>10300</v>
      </c>
      <c r="E21" s="70">
        <v>3000</v>
      </c>
      <c r="F21" s="70">
        <v>0</v>
      </c>
      <c r="G21" s="70">
        <f t="shared" si="0"/>
        <v>13300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</row>
    <row r="22" spans="1:84" s="45" customFormat="1" ht="31.5">
      <c r="A22" s="28"/>
      <c r="B22" s="28" t="s">
        <v>17</v>
      </c>
      <c r="C22" s="61" t="s">
        <v>21</v>
      </c>
      <c r="D22" s="69">
        <v>40605.48</v>
      </c>
      <c r="E22" s="70">
        <v>7363</v>
      </c>
      <c r="F22" s="70">
        <v>0</v>
      </c>
      <c r="G22" s="70">
        <f t="shared" si="0"/>
        <v>47968.48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</row>
    <row r="23" spans="1:84" s="4" customFormat="1" ht="24" customHeight="1">
      <c r="A23" s="6" t="s">
        <v>133</v>
      </c>
      <c r="B23" s="7"/>
      <c r="C23" s="3" t="s">
        <v>134</v>
      </c>
      <c r="D23" s="71">
        <v>2551923</v>
      </c>
      <c r="E23" s="68">
        <f>E24</f>
        <v>2000</v>
      </c>
      <c r="F23" s="68">
        <f>F24</f>
        <v>0</v>
      </c>
      <c r="G23" s="68">
        <f>D23+E23-F23</f>
        <v>2553923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</row>
    <row r="24" spans="1:84" s="85" customFormat="1" ht="15">
      <c r="A24" s="80" t="s">
        <v>135</v>
      </c>
      <c r="B24" s="81"/>
      <c r="C24" s="86" t="s">
        <v>137</v>
      </c>
      <c r="D24" s="82">
        <v>2252807</v>
      </c>
      <c r="E24" s="83">
        <f>SUM(E25:E25)</f>
        <v>2000</v>
      </c>
      <c r="F24" s="83">
        <f>SUM(F25:F25)</f>
        <v>0</v>
      </c>
      <c r="G24" s="83">
        <f>D24+E24-F24</f>
        <v>2254807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</row>
    <row r="25" spans="1:84" s="45" customFormat="1" ht="15.75">
      <c r="A25" s="28"/>
      <c r="B25" s="28" t="s">
        <v>136</v>
      </c>
      <c r="C25" s="61" t="s">
        <v>23</v>
      </c>
      <c r="D25" s="69">
        <v>21769</v>
      </c>
      <c r="E25" s="70">
        <v>2000</v>
      </c>
      <c r="F25" s="70">
        <v>0</v>
      </c>
      <c r="G25" s="70">
        <f>D25+E25-F25</f>
        <v>23769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</row>
    <row r="26" spans="1:84" s="4" customFormat="1" ht="24" customHeight="1">
      <c r="A26" s="6" t="s">
        <v>26</v>
      </c>
      <c r="B26" s="7"/>
      <c r="C26" s="3" t="s">
        <v>27</v>
      </c>
      <c r="D26" s="71">
        <v>227681</v>
      </c>
      <c r="E26" s="68">
        <f>E27</f>
        <v>0</v>
      </c>
      <c r="F26" s="68">
        <f>F27</f>
        <v>74681</v>
      </c>
      <c r="G26" s="68">
        <f t="shared" si="0"/>
        <v>153000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</row>
    <row r="27" spans="1:84" s="85" customFormat="1" ht="38.25">
      <c r="A27" s="80" t="s">
        <v>48</v>
      </c>
      <c r="B27" s="81"/>
      <c r="C27" s="86" t="s">
        <v>49</v>
      </c>
      <c r="D27" s="82">
        <v>127681</v>
      </c>
      <c r="E27" s="83">
        <f>SUM(E28:E28)</f>
        <v>0</v>
      </c>
      <c r="F27" s="83">
        <f>SUM(F28:F28)</f>
        <v>74681</v>
      </c>
      <c r="G27" s="83">
        <f t="shared" si="0"/>
        <v>53000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</row>
    <row r="28" spans="1:84" s="45" customFormat="1" ht="15.75">
      <c r="A28" s="28"/>
      <c r="B28" s="28" t="s">
        <v>50</v>
      </c>
      <c r="C28" s="61" t="s">
        <v>51</v>
      </c>
      <c r="D28" s="69">
        <v>127681</v>
      </c>
      <c r="E28" s="70">
        <v>0</v>
      </c>
      <c r="F28" s="70">
        <v>74681</v>
      </c>
      <c r="G28" s="70">
        <f t="shared" si="0"/>
        <v>53000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</row>
    <row r="29" spans="1:21" s="4" customFormat="1" ht="27" customHeight="1">
      <c r="A29" s="6" t="s">
        <v>36</v>
      </c>
      <c r="B29" s="7"/>
      <c r="C29" s="3" t="s">
        <v>37</v>
      </c>
      <c r="D29" s="71">
        <v>9926997</v>
      </c>
      <c r="E29" s="72">
        <f>E30+E44+E48+E62+E68+E71+E60</f>
        <v>134343</v>
      </c>
      <c r="F29" s="72">
        <f>F30+F44+F48+F62+F68+F71+F60</f>
        <v>83551</v>
      </c>
      <c r="G29" s="68">
        <f aca="true" t="shared" si="1" ref="G29:G43">D29+E29-F29</f>
        <v>9977789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s="59" customFormat="1" ht="21" customHeight="1">
      <c r="A30" s="8" t="s">
        <v>38</v>
      </c>
      <c r="B30" s="9"/>
      <c r="C30" s="3" t="s">
        <v>39</v>
      </c>
      <c r="D30" s="75">
        <v>5300548</v>
      </c>
      <c r="E30" s="68">
        <f>SUM(E32:E43)</f>
        <v>108731</v>
      </c>
      <c r="F30" s="68">
        <f>SUM(F31:F43)</f>
        <v>62683</v>
      </c>
      <c r="G30" s="68">
        <f t="shared" si="1"/>
        <v>5346596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1" s="59" customFormat="1" ht="15.75">
      <c r="A31" s="28"/>
      <c r="B31" s="7">
        <v>3020</v>
      </c>
      <c r="C31" s="61" t="s">
        <v>54</v>
      </c>
      <c r="D31" s="76">
        <v>174809</v>
      </c>
      <c r="E31" s="70">
        <v>0</v>
      </c>
      <c r="F31" s="70">
        <v>19040</v>
      </c>
      <c r="G31" s="70">
        <f aca="true" t="shared" si="2" ref="G31:G36">D31+E31-F31</f>
        <v>155769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 s="4" customFormat="1" ht="15.75">
      <c r="A32" s="6"/>
      <c r="B32" s="7">
        <v>4010</v>
      </c>
      <c r="C32" s="61" t="s">
        <v>56</v>
      </c>
      <c r="D32" s="76">
        <v>3133935</v>
      </c>
      <c r="E32" s="77">
        <v>0</v>
      </c>
      <c r="F32" s="77">
        <v>10431</v>
      </c>
      <c r="G32" s="70">
        <f t="shared" si="2"/>
        <v>3123504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59" customFormat="1" ht="15.75">
      <c r="A33" s="28"/>
      <c r="B33" s="7">
        <v>4110</v>
      </c>
      <c r="C33" s="79" t="s">
        <v>64</v>
      </c>
      <c r="D33" s="76">
        <v>606300</v>
      </c>
      <c r="E33" s="70">
        <v>0</v>
      </c>
      <c r="F33" s="70">
        <v>25500</v>
      </c>
      <c r="G33" s="70">
        <f t="shared" si="2"/>
        <v>580800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1:21" s="59" customFormat="1" ht="15.75">
      <c r="A34" s="28"/>
      <c r="B34" s="7">
        <v>4120</v>
      </c>
      <c r="C34" s="79" t="s">
        <v>75</v>
      </c>
      <c r="D34" s="76">
        <v>82600</v>
      </c>
      <c r="E34" s="70">
        <v>500</v>
      </c>
      <c r="F34" s="70">
        <v>0</v>
      </c>
      <c r="G34" s="70">
        <f t="shared" si="2"/>
        <v>83100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1" s="59" customFormat="1" ht="15.75">
      <c r="A35" s="28"/>
      <c r="B35" s="7">
        <v>4170</v>
      </c>
      <c r="C35" s="79" t="s">
        <v>23</v>
      </c>
      <c r="D35" s="76">
        <v>8310</v>
      </c>
      <c r="E35" s="70">
        <v>0</v>
      </c>
      <c r="F35" s="70">
        <v>1986</v>
      </c>
      <c r="G35" s="70">
        <f t="shared" si="2"/>
        <v>6324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1" s="59" customFormat="1" ht="15.75">
      <c r="A36" s="28"/>
      <c r="B36" s="7">
        <v>4210</v>
      </c>
      <c r="C36" s="61" t="s">
        <v>42</v>
      </c>
      <c r="D36" s="76">
        <v>193822</v>
      </c>
      <c r="E36" s="70">
        <v>94946</v>
      </c>
      <c r="F36" s="70">
        <v>0</v>
      </c>
      <c r="G36" s="70">
        <f t="shared" si="2"/>
        <v>288768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 s="59" customFormat="1" ht="15.75">
      <c r="A37" s="28"/>
      <c r="B37" s="7">
        <v>4240</v>
      </c>
      <c r="C37" s="61" t="s">
        <v>76</v>
      </c>
      <c r="D37" s="76">
        <v>26434</v>
      </c>
      <c r="E37" s="70">
        <v>4672</v>
      </c>
      <c r="F37" s="70"/>
      <c r="G37" s="70">
        <f t="shared" si="1"/>
        <v>31106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 s="59" customFormat="1" ht="15.75">
      <c r="A38" s="28"/>
      <c r="B38" s="7">
        <v>4260</v>
      </c>
      <c r="C38" s="61" t="s">
        <v>46</v>
      </c>
      <c r="D38" s="76">
        <v>170400</v>
      </c>
      <c r="E38" s="70">
        <v>0</v>
      </c>
      <c r="F38" s="70">
        <v>4200</v>
      </c>
      <c r="G38" s="70">
        <f t="shared" si="1"/>
        <v>166200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1:21" s="59" customFormat="1" ht="15.75">
      <c r="A39" s="28"/>
      <c r="B39" s="7">
        <v>4270</v>
      </c>
      <c r="C39" s="61" t="s">
        <v>31</v>
      </c>
      <c r="D39" s="76">
        <v>107317</v>
      </c>
      <c r="E39" s="70">
        <v>5433</v>
      </c>
      <c r="F39" s="70">
        <v>0</v>
      </c>
      <c r="G39" s="70">
        <f t="shared" si="1"/>
        <v>112750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 s="59" customFormat="1" ht="15.75">
      <c r="A40" s="28"/>
      <c r="B40" s="7">
        <v>4300</v>
      </c>
      <c r="C40" s="61" t="s">
        <v>15</v>
      </c>
      <c r="D40" s="76">
        <v>57724</v>
      </c>
      <c r="E40" s="70">
        <v>3180</v>
      </c>
      <c r="F40" s="70">
        <v>0</v>
      </c>
      <c r="G40" s="70">
        <f t="shared" si="1"/>
        <v>60904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1:21" s="59" customFormat="1" ht="15.75">
      <c r="A41" s="28"/>
      <c r="B41" s="7">
        <v>4350</v>
      </c>
      <c r="C41" s="61" t="s">
        <v>40</v>
      </c>
      <c r="D41" s="76">
        <v>11900</v>
      </c>
      <c r="E41" s="70">
        <v>0</v>
      </c>
      <c r="F41" s="70">
        <v>192</v>
      </c>
      <c r="G41" s="70">
        <f t="shared" si="1"/>
        <v>11708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</row>
    <row r="42" spans="1:21" s="59" customFormat="1" ht="15.75">
      <c r="A42" s="28"/>
      <c r="B42" s="7">
        <v>4410</v>
      </c>
      <c r="C42" s="61" t="s">
        <v>43</v>
      </c>
      <c r="D42" s="76">
        <v>4050</v>
      </c>
      <c r="E42" s="70">
        <v>0</v>
      </c>
      <c r="F42" s="70">
        <v>462</v>
      </c>
      <c r="G42" s="70">
        <f t="shared" si="1"/>
        <v>3588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</row>
    <row r="43" spans="1:21" s="59" customFormat="1" ht="15.75">
      <c r="A43" s="28"/>
      <c r="B43" s="7">
        <v>4430</v>
      </c>
      <c r="C43" s="61" t="s">
        <v>52</v>
      </c>
      <c r="D43" s="76">
        <v>10289</v>
      </c>
      <c r="E43" s="70">
        <v>0</v>
      </c>
      <c r="F43" s="70">
        <v>872</v>
      </c>
      <c r="G43" s="70">
        <f t="shared" si="1"/>
        <v>9417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</row>
    <row r="44" spans="1:21" s="59" customFormat="1" ht="31.5">
      <c r="A44" s="8" t="s">
        <v>77</v>
      </c>
      <c r="B44" s="9"/>
      <c r="C44" s="3" t="s">
        <v>78</v>
      </c>
      <c r="D44" s="75">
        <v>262425</v>
      </c>
      <c r="E44" s="68">
        <f>SUM(E45:E47)</f>
        <v>500</v>
      </c>
      <c r="F44" s="68">
        <f>SUM(F45:F47)</f>
        <v>5500</v>
      </c>
      <c r="G44" s="68">
        <f aca="true" t="shared" si="3" ref="G44:G61">D44+E44-F44</f>
        <v>257425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1" s="4" customFormat="1" ht="15.75">
      <c r="A45" s="6"/>
      <c r="B45" s="7">
        <v>4010</v>
      </c>
      <c r="C45" s="61" t="s">
        <v>56</v>
      </c>
      <c r="D45" s="76">
        <v>151000</v>
      </c>
      <c r="E45" s="77">
        <v>0</v>
      </c>
      <c r="F45" s="77">
        <v>1500</v>
      </c>
      <c r="G45" s="70">
        <f t="shared" si="3"/>
        <v>149500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59" customFormat="1" ht="15.75">
      <c r="A46" s="28"/>
      <c r="B46" s="7">
        <v>4110</v>
      </c>
      <c r="C46" s="79" t="s">
        <v>64</v>
      </c>
      <c r="D46" s="76">
        <v>31500</v>
      </c>
      <c r="E46" s="70">
        <v>500</v>
      </c>
      <c r="F46" s="70">
        <v>0</v>
      </c>
      <c r="G46" s="70">
        <f t="shared" si="3"/>
        <v>32000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</row>
    <row r="47" spans="1:21" s="59" customFormat="1" ht="15.75">
      <c r="A47" s="28"/>
      <c r="B47" s="7">
        <v>4240</v>
      </c>
      <c r="C47" s="61" t="s">
        <v>76</v>
      </c>
      <c r="D47" s="76">
        <v>24500</v>
      </c>
      <c r="E47" s="70">
        <v>0</v>
      </c>
      <c r="F47" s="70">
        <v>4000</v>
      </c>
      <c r="G47" s="70">
        <f t="shared" si="3"/>
        <v>20500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</row>
    <row r="48" spans="1:21" s="59" customFormat="1" ht="15.75">
      <c r="A48" s="8" t="s">
        <v>79</v>
      </c>
      <c r="B48" s="9"/>
      <c r="C48" s="3" t="s">
        <v>80</v>
      </c>
      <c r="D48" s="75">
        <v>1313339</v>
      </c>
      <c r="E48" s="68">
        <f>SUM(E50:E59)</f>
        <v>21891</v>
      </c>
      <c r="F48" s="68">
        <f>SUM(F49:F59)</f>
        <v>11241</v>
      </c>
      <c r="G48" s="68">
        <f t="shared" si="3"/>
        <v>1323989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1:21" s="59" customFormat="1" ht="15.75">
      <c r="A49" s="28"/>
      <c r="B49" s="7">
        <v>3020</v>
      </c>
      <c r="C49" s="61" t="s">
        <v>54</v>
      </c>
      <c r="D49" s="76">
        <v>5700</v>
      </c>
      <c r="E49" s="70">
        <v>0</v>
      </c>
      <c r="F49" s="70">
        <v>1750</v>
      </c>
      <c r="G49" s="70">
        <f t="shared" si="3"/>
        <v>3950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1:21" s="4" customFormat="1" ht="15.75">
      <c r="A50" s="6"/>
      <c r="B50" s="7">
        <v>4010</v>
      </c>
      <c r="C50" s="61" t="s">
        <v>56</v>
      </c>
      <c r="D50" s="76">
        <v>791300</v>
      </c>
      <c r="E50" s="77">
        <v>8150</v>
      </c>
      <c r="F50" s="77">
        <v>0</v>
      </c>
      <c r="G50" s="70">
        <f t="shared" si="3"/>
        <v>799450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s="59" customFormat="1" ht="15.75">
      <c r="A51" s="28"/>
      <c r="B51" s="7">
        <v>4110</v>
      </c>
      <c r="C51" s="79" t="s">
        <v>64</v>
      </c>
      <c r="D51" s="76">
        <v>147400</v>
      </c>
      <c r="E51" s="70">
        <v>0</v>
      </c>
      <c r="F51" s="70">
        <v>4100</v>
      </c>
      <c r="G51" s="70">
        <f t="shared" si="3"/>
        <v>143300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s="59" customFormat="1" ht="15.75">
      <c r="A52" s="28"/>
      <c r="B52" s="7">
        <v>4210</v>
      </c>
      <c r="C52" s="61" t="s">
        <v>42</v>
      </c>
      <c r="D52" s="76">
        <v>17200</v>
      </c>
      <c r="E52" s="70">
        <v>3843</v>
      </c>
      <c r="F52" s="70">
        <v>0</v>
      </c>
      <c r="G52" s="70">
        <f t="shared" si="3"/>
        <v>21043</v>
      </c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s="59" customFormat="1" ht="15.75">
      <c r="A53" s="28"/>
      <c r="B53" s="7">
        <v>4240</v>
      </c>
      <c r="C53" s="61" t="s">
        <v>81</v>
      </c>
      <c r="D53" s="76">
        <v>114800</v>
      </c>
      <c r="E53" s="70">
        <v>7000</v>
      </c>
      <c r="F53" s="70">
        <v>0</v>
      </c>
      <c r="G53" s="70">
        <f t="shared" si="3"/>
        <v>121800</v>
      </c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s="59" customFormat="1" ht="15.75">
      <c r="A54" s="28"/>
      <c r="B54" s="7">
        <v>4260</v>
      </c>
      <c r="C54" s="61" t="s">
        <v>46</v>
      </c>
      <c r="D54" s="76">
        <v>59000</v>
      </c>
      <c r="E54" s="70">
        <v>0</v>
      </c>
      <c r="F54" s="70">
        <v>5000</v>
      </c>
      <c r="G54" s="70">
        <f t="shared" si="3"/>
        <v>54000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59" customFormat="1" ht="15.75">
      <c r="A55" s="28"/>
      <c r="B55" s="7">
        <v>4270</v>
      </c>
      <c r="C55" s="61" t="s">
        <v>31</v>
      </c>
      <c r="D55" s="76">
        <v>23024</v>
      </c>
      <c r="E55" s="70">
        <v>2000</v>
      </c>
      <c r="F55" s="70">
        <v>0</v>
      </c>
      <c r="G55" s="70">
        <f t="shared" si="3"/>
        <v>25024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59" customFormat="1" ht="15.75">
      <c r="A56" s="28"/>
      <c r="B56" s="7">
        <v>4300</v>
      </c>
      <c r="C56" s="61" t="s">
        <v>15</v>
      </c>
      <c r="D56" s="76">
        <v>10100</v>
      </c>
      <c r="E56" s="70">
        <v>898</v>
      </c>
      <c r="F56" s="70">
        <v>0</v>
      </c>
      <c r="G56" s="70">
        <f t="shared" si="3"/>
        <v>10998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59" customFormat="1" ht="15.75">
      <c r="A57" s="28"/>
      <c r="B57" s="7">
        <v>4350</v>
      </c>
      <c r="C57" s="61" t="s">
        <v>40</v>
      </c>
      <c r="D57" s="76">
        <v>600</v>
      </c>
      <c r="E57" s="70">
        <v>0</v>
      </c>
      <c r="F57" s="70">
        <v>93</v>
      </c>
      <c r="G57" s="70">
        <f t="shared" si="3"/>
        <v>507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 s="59" customFormat="1" ht="15.75">
      <c r="A58" s="28"/>
      <c r="B58" s="7">
        <v>4410</v>
      </c>
      <c r="C58" s="61" t="s">
        <v>43</v>
      </c>
      <c r="D58" s="76">
        <v>1100</v>
      </c>
      <c r="E58" s="70">
        <v>0</v>
      </c>
      <c r="F58" s="70">
        <v>200</v>
      </c>
      <c r="G58" s="70">
        <f t="shared" si="3"/>
        <v>900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 s="59" customFormat="1" ht="15.75">
      <c r="A59" s="28"/>
      <c r="B59" s="7">
        <v>4430</v>
      </c>
      <c r="C59" s="61" t="s">
        <v>52</v>
      </c>
      <c r="D59" s="76">
        <v>1300</v>
      </c>
      <c r="E59" s="70">
        <v>0</v>
      </c>
      <c r="F59" s="70">
        <v>98</v>
      </c>
      <c r="G59" s="70">
        <f t="shared" si="3"/>
        <v>1202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 s="59" customFormat="1" ht="15.75">
      <c r="A60" s="8" t="s">
        <v>139</v>
      </c>
      <c r="B60" s="9"/>
      <c r="C60" s="3" t="s">
        <v>140</v>
      </c>
      <c r="D60" s="75">
        <v>659850</v>
      </c>
      <c r="E60" s="68">
        <f>SUM(E61:E61)</f>
        <v>0</v>
      </c>
      <c r="F60" s="68">
        <f>SUM(F61:F61)</f>
        <v>906</v>
      </c>
      <c r="G60" s="68">
        <f t="shared" si="3"/>
        <v>658944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1:21" s="59" customFormat="1" ht="31.5">
      <c r="A61" s="28"/>
      <c r="B61" s="7">
        <v>6060</v>
      </c>
      <c r="C61" s="61" t="s">
        <v>141</v>
      </c>
      <c r="D61" s="76">
        <v>230000</v>
      </c>
      <c r="E61" s="70">
        <v>0</v>
      </c>
      <c r="F61" s="70">
        <v>906</v>
      </c>
      <c r="G61" s="70">
        <f t="shared" si="3"/>
        <v>229094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1:21" s="59" customFormat="1" ht="30" customHeight="1">
      <c r="A62" s="8" t="s">
        <v>53</v>
      </c>
      <c r="B62" s="9"/>
      <c r="C62" s="3" t="s">
        <v>82</v>
      </c>
      <c r="D62" s="75">
        <v>254933</v>
      </c>
      <c r="E62" s="68">
        <f>SUM(E63:E67)</f>
        <v>1000</v>
      </c>
      <c r="F62" s="68">
        <f>SUM(F63:F67)</f>
        <v>1083</v>
      </c>
      <c r="G62" s="68">
        <f aca="true" t="shared" si="4" ref="G62:G67">D62+E62-F62</f>
        <v>254850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1:21" s="4" customFormat="1" ht="15.75">
      <c r="A63" s="6"/>
      <c r="B63" s="7">
        <v>4010</v>
      </c>
      <c r="C63" s="61" t="s">
        <v>56</v>
      </c>
      <c r="D63" s="76">
        <v>168700</v>
      </c>
      <c r="E63" s="77">
        <v>176</v>
      </c>
      <c r="F63" s="77">
        <v>0</v>
      </c>
      <c r="G63" s="70">
        <f t="shared" si="4"/>
        <v>168876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s="59" customFormat="1" ht="15.75">
      <c r="A64" s="28"/>
      <c r="B64" s="7">
        <v>4110</v>
      </c>
      <c r="C64" s="79" t="s">
        <v>64</v>
      </c>
      <c r="D64" s="76">
        <v>34283</v>
      </c>
      <c r="E64" s="70">
        <v>0</v>
      </c>
      <c r="F64" s="70">
        <v>926</v>
      </c>
      <c r="G64" s="70">
        <f t="shared" si="4"/>
        <v>33357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1:21" s="59" customFormat="1" ht="15.75">
      <c r="A65" s="28"/>
      <c r="B65" s="7">
        <v>4120</v>
      </c>
      <c r="C65" s="79" t="s">
        <v>75</v>
      </c>
      <c r="D65" s="76">
        <v>4500</v>
      </c>
      <c r="E65" s="70">
        <v>0</v>
      </c>
      <c r="F65" s="70">
        <v>49</v>
      </c>
      <c r="G65" s="70">
        <f t="shared" si="4"/>
        <v>4451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1:21" s="59" customFormat="1" ht="15.75">
      <c r="A66" s="28"/>
      <c r="B66" s="7">
        <v>4210</v>
      </c>
      <c r="C66" s="61" t="s">
        <v>42</v>
      </c>
      <c r="D66" s="76">
        <v>9225</v>
      </c>
      <c r="E66" s="70">
        <v>824</v>
      </c>
      <c r="F66" s="70">
        <v>0</v>
      </c>
      <c r="G66" s="70">
        <f t="shared" si="4"/>
        <v>10049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1:21" s="59" customFormat="1" ht="15.75">
      <c r="A67" s="28"/>
      <c r="B67" s="7">
        <v>4430</v>
      </c>
      <c r="C67" s="61" t="s">
        <v>83</v>
      </c>
      <c r="D67" s="76">
        <v>600</v>
      </c>
      <c r="E67" s="70">
        <v>0</v>
      </c>
      <c r="F67" s="70">
        <v>108</v>
      </c>
      <c r="G67" s="70">
        <f t="shared" si="4"/>
        <v>492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1:21" s="59" customFormat="1" ht="31.5">
      <c r="A68" s="8" t="s">
        <v>84</v>
      </c>
      <c r="B68" s="9"/>
      <c r="C68" s="3" t="s">
        <v>85</v>
      </c>
      <c r="D68" s="75">
        <v>20000</v>
      </c>
      <c r="E68" s="68">
        <f>SUM(E69:E70)</f>
        <v>2100</v>
      </c>
      <c r="F68" s="68">
        <f>SUM(F69:F70)</f>
        <v>2100</v>
      </c>
      <c r="G68" s="68">
        <f aca="true" t="shared" si="5" ref="G68:G87">D68+E68-F68</f>
        <v>20000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1:21" s="4" customFormat="1" ht="15.75">
      <c r="A69" s="6"/>
      <c r="B69" s="7">
        <v>3250</v>
      </c>
      <c r="C69" s="61" t="s">
        <v>86</v>
      </c>
      <c r="D69" s="76">
        <v>6000</v>
      </c>
      <c r="E69" s="77">
        <v>2100</v>
      </c>
      <c r="F69" s="77">
        <v>0</v>
      </c>
      <c r="G69" s="70">
        <f t="shared" si="5"/>
        <v>8100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s="59" customFormat="1" ht="15.75">
      <c r="A70" s="28"/>
      <c r="B70" s="7">
        <v>4300</v>
      </c>
      <c r="C70" s="61" t="s">
        <v>15</v>
      </c>
      <c r="D70" s="76">
        <v>14000</v>
      </c>
      <c r="E70" s="70">
        <v>0</v>
      </c>
      <c r="F70" s="70">
        <v>2100</v>
      </c>
      <c r="G70" s="70">
        <f t="shared" si="5"/>
        <v>11900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1:21" s="59" customFormat="1" ht="21" customHeight="1">
      <c r="A71" s="8" t="s">
        <v>87</v>
      </c>
      <c r="B71" s="9"/>
      <c r="C71" s="3" t="s">
        <v>88</v>
      </c>
      <c r="D71" s="75">
        <v>49002</v>
      </c>
      <c r="E71" s="68">
        <f>SUM(E72:E74)</f>
        <v>121</v>
      </c>
      <c r="F71" s="68">
        <f>SUM(F72:F74)</f>
        <v>38</v>
      </c>
      <c r="G71" s="68">
        <f t="shared" si="5"/>
        <v>49085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1:21" s="4" customFormat="1" ht="15.75">
      <c r="A72" s="6"/>
      <c r="B72" s="7">
        <v>4010</v>
      </c>
      <c r="C72" s="61" t="s">
        <v>56</v>
      </c>
      <c r="D72" s="76">
        <v>14100</v>
      </c>
      <c r="E72" s="77">
        <v>121</v>
      </c>
      <c r="F72" s="77">
        <v>0</v>
      </c>
      <c r="G72" s="70">
        <f t="shared" si="5"/>
        <v>14221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s="59" customFormat="1" ht="15.75">
      <c r="A73" s="28"/>
      <c r="B73" s="7">
        <v>4110</v>
      </c>
      <c r="C73" s="79" t="s">
        <v>64</v>
      </c>
      <c r="D73" s="76">
        <v>2800</v>
      </c>
      <c r="E73" s="70">
        <v>0</v>
      </c>
      <c r="F73" s="70">
        <v>15</v>
      </c>
      <c r="G73" s="70">
        <f t="shared" si="5"/>
        <v>2785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1:21" s="59" customFormat="1" ht="15.75">
      <c r="A74" s="28"/>
      <c r="B74" s="7">
        <v>4120</v>
      </c>
      <c r="C74" s="79" t="s">
        <v>75</v>
      </c>
      <c r="D74" s="76">
        <v>400</v>
      </c>
      <c r="E74" s="70">
        <v>0</v>
      </c>
      <c r="F74" s="70">
        <v>23</v>
      </c>
      <c r="G74" s="70">
        <f t="shared" si="5"/>
        <v>377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1:21" s="4" customFormat="1" ht="22.5" customHeight="1">
      <c r="A75" s="6" t="s">
        <v>55</v>
      </c>
      <c r="B75" s="7"/>
      <c r="C75" s="3" t="s">
        <v>89</v>
      </c>
      <c r="D75" s="71">
        <v>163362</v>
      </c>
      <c r="E75" s="72">
        <f>E76</f>
        <v>15441</v>
      </c>
      <c r="F75" s="72">
        <f>F76</f>
        <v>0</v>
      </c>
      <c r="G75" s="68">
        <f t="shared" si="5"/>
        <v>178803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s="59" customFormat="1" ht="20.25" customHeight="1">
      <c r="A76" s="8" t="s">
        <v>90</v>
      </c>
      <c r="B76" s="9"/>
      <c r="C76" s="3" t="s">
        <v>91</v>
      </c>
      <c r="D76" s="75">
        <v>163300</v>
      </c>
      <c r="E76" s="68">
        <f>SUM(E77:E78)</f>
        <v>15441</v>
      </c>
      <c r="F76" s="68">
        <f>SUM(F77:F78)</f>
        <v>0</v>
      </c>
      <c r="G76" s="68">
        <f t="shared" si="5"/>
        <v>178741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1:21" s="59" customFormat="1" ht="15.75">
      <c r="A77" s="28"/>
      <c r="B77" s="7">
        <v>4170</v>
      </c>
      <c r="C77" s="79" t="s">
        <v>23</v>
      </c>
      <c r="D77" s="76">
        <v>35000</v>
      </c>
      <c r="E77" s="70">
        <v>7000</v>
      </c>
      <c r="F77" s="70">
        <v>0</v>
      </c>
      <c r="G77" s="70">
        <f t="shared" si="5"/>
        <v>42000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1:21" s="59" customFormat="1" ht="15.75">
      <c r="A78" s="28"/>
      <c r="B78" s="7">
        <v>4210</v>
      </c>
      <c r="C78" s="61" t="s">
        <v>42</v>
      </c>
      <c r="D78" s="76">
        <v>17400</v>
      </c>
      <c r="E78" s="70">
        <v>8441</v>
      </c>
      <c r="F78" s="70">
        <v>0</v>
      </c>
      <c r="G78" s="70">
        <f t="shared" si="5"/>
        <v>25841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1:21" s="4" customFormat="1" ht="29.25" customHeight="1">
      <c r="A79" s="6" t="s">
        <v>28</v>
      </c>
      <c r="B79" s="7"/>
      <c r="C79" s="3" t="s">
        <v>29</v>
      </c>
      <c r="D79" s="71">
        <v>9172524</v>
      </c>
      <c r="E79" s="72">
        <f>E90+E88+E80+E95+E86</f>
        <v>422480</v>
      </c>
      <c r="F79" s="72">
        <f>F90+F88+F80+F95+F86</f>
        <v>90900</v>
      </c>
      <c r="G79" s="68">
        <f t="shared" si="5"/>
        <v>9504104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s="59" customFormat="1" ht="63">
      <c r="A80" s="8" t="s">
        <v>127</v>
      </c>
      <c r="B80" s="9"/>
      <c r="C80" s="57" t="s">
        <v>149</v>
      </c>
      <c r="D80" s="75">
        <v>4870900</v>
      </c>
      <c r="E80" s="68">
        <f>SUM(E81:E85)</f>
        <v>270700</v>
      </c>
      <c r="F80" s="68">
        <f>SUM(F81:F85)</f>
        <v>0</v>
      </c>
      <c r="G80" s="68">
        <f t="shared" si="5"/>
        <v>5141600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1:21" s="59" customFormat="1" ht="15.75">
      <c r="A81" s="8"/>
      <c r="B81" s="9" t="s">
        <v>138</v>
      </c>
      <c r="C81" s="79" t="s">
        <v>92</v>
      </c>
      <c r="D81" s="76">
        <v>4728843</v>
      </c>
      <c r="E81" s="70">
        <v>262815</v>
      </c>
      <c r="F81" s="70">
        <v>0</v>
      </c>
      <c r="G81" s="70">
        <f t="shared" si="5"/>
        <v>4991658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1:21" s="4" customFormat="1" ht="15.75">
      <c r="A82" s="6"/>
      <c r="B82" s="7">
        <v>4010</v>
      </c>
      <c r="C82" s="61" t="s">
        <v>56</v>
      </c>
      <c r="D82" s="76">
        <v>79800</v>
      </c>
      <c r="E82" s="77">
        <v>2000</v>
      </c>
      <c r="F82" s="77">
        <v>0</v>
      </c>
      <c r="G82" s="70">
        <f t="shared" si="5"/>
        <v>81800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s="59" customFormat="1" ht="15.75">
      <c r="A83" s="28"/>
      <c r="B83" s="7">
        <v>4110</v>
      </c>
      <c r="C83" s="79" t="s">
        <v>64</v>
      </c>
      <c r="D83" s="76">
        <v>13820</v>
      </c>
      <c r="E83" s="70">
        <v>900</v>
      </c>
      <c r="F83" s="70">
        <v>0</v>
      </c>
      <c r="G83" s="70">
        <f t="shared" si="5"/>
        <v>14720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1:21" s="59" customFormat="1" ht="15.75">
      <c r="A84" s="28"/>
      <c r="B84" s="7">
        <v>4120</v>
      </c>
      <c r="C84" s="79" t="s">
        <v>75</v>
      </c>
      <c r="D84" s="76">
        <v>2027</v>
      </c>
      <c r="E84" s="70">
        <v>100</v>
      </c>
      <c r="F84" s="70">
        <v>0</v>
      </c>
      <c r="G84" s="70">
        <f t="shared" si="5"/>
        <v>2127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1:21" s="59" customFormat="1" ht="15.75">
      <c r="A85" s="28"/>
      <c r="B85" s="7">
        <v>4300</v>
      </c>
      <c r="C85" s="61" t="s">
        <v>15</v>
      </c>
      <c r="D85" s="76">
        <v>19500</v>
      </c>
      <c r="E85" s="70">
        <v>4885</v>
      </c>
      <c r="F85" s="70">
        <v>0</v>
      </c>
      <c r="G85" s="70">
        <f t="shared" si="5"/>
        <v>24385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1:21" s="59" customFormat="1" ht="69" customHeight="1">
      <c r="A86" s="8" t="s">
        <v>151</v>
      </c>
      <c r="B86" s="9"/>
      <c r="C86" s="3" t="s">
        <v>152</v>
      </c>
      <c r="D86" s="75">
        <v>18500</v>
      </c>
      <c r="E86" s="68">
        <f>SUM(E87:E87)</f>
        <v>0</v>
      </c>
      <c r="F86" s="68">
        <f>SUM(F87:F87)</f>
        <v>1900</v>
      </c>
      <c r="G86" s="68">
        <f t="shared" si="5"/>
        <v>16600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1:21" s="59" customFormat="1" ht="15.75">
      <c r="A87" s="28"/>
      <c r="B87" s="7">
        <v>3110</v>
      </c>
      <c r="C87" s="79" t="s">
        <v>92</v>
      </c>
      <c r="D87" s="76">
        <v>18500</v>
      </c>
      <c r="E87" s="70">
        <v>0</v>
      </c>
      <c r="F87" s="70">
        <v>1900</v>
      </c>
      <c r="G87" s="70">
        <f t="shared" si="5"/>
        <v>16600</v>
      </c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1:21" s="59" customFormat="1" ht="31.5">
      <c r="A88" s="8" t="s">
        <v>93</v>
      </c>
      <c r="B88" s="9"/>
      <c r="C88" s="3" t="s">
        <v>117</v>
      </c>
      <c r="D88" s="75">
        <v>850524</v>
      </c>
      <c r="E88" s="68">
        <f>SUM(E89:E89)</f>
        <v>0</v>
      </c>
      <c r="F88" s="68">
        <f>SUM(F89:F89)</f>
        <v>62000</v>
      </c>
      <c r="G88" s="68">
        <f aca="true" t="shared" si="6" ref="G88:G94">D88+E88-F88</f>
        <v>788524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1:21" s="59" customFormat="1" ht="15.75">
      <c r="A89" s="28"/>
      <c r="B89" s="7">
        <v>3110</v>
      </c>
      <c r="C89" s="79" t="s">
        <v>92</v>
      </c>
      <c r="D89" s="76">
        <v>850524</v>
      </c>
      <c r="E89" s="70">
        <v>0</v>
      </c>
      <c r="F89" s="70">
        <v>62000</v>
      </c>
      <c r="G89" s="70">
        <f t="shared" si="6"/>
        <v>788524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1:21" s="4" customFormat="1" ht="22.5" customHeight="1">
      <c r="A90" s="6">
        <v>85219</v>
      </c>
      <c r="B90" s="7"/>
      <c r="C90" s="3" t="s">
        <v>30</v>
      </c>
      <c r="D90" s="71">
        <v>958996</v>
      </c>
      <c r="E90" s="72">
        <f>SUM(E91:E94)</f>
        <v>8000</v>
      </c>
      <c r="F90" s="72">
        <f>SUM(F91:F94)</f>
        <v>27000</v>
      </c>
      <c r="G90" s="68">
        <f t="shared" si="6"/>
        <v>939996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s="59" customFormat="1" ht="15.75">
      <c r="A91" s="28"/>
      <c r="B91" s="7">
        <v>4010</v>
      </c>
      <c r="C91" s="61" t="s">
        <v>56</v>
      </c>
      <c r="D91" s="76">
        <v>548300</v>
      </c>
      <c r="E91" s="70">
        <v>0</v>
      </c>
      <c r="F91" s="70">
        <v>15000</v>
      </c>
      <c r="G91" s="70">
        <f t="shared" si="6"/>
        <v>533300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1:21" s="59" customFormat="1" ht="15.75">
      <c r="A92" s="28"/>
      <c r="B92" s="7">
        <v>4210</v>
      </c>
      <c r="C92" s="61" t="s">
        <v>42</v>
      </c>
      <c r="D92" s="76">
        <v>64000</v>
      </c>
      <c r="E92" s="70">
        <v>6500</v>
      </c>
      <c r="F92" s="70">
        <v>0</v>
      </c>
      <c r="G92" s="70">
        <f t="shared" si="6"/>
        <v>70500</v>
      </c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1:21" s="59" customFormat="1" ht="47.25">
      <c r="A93" s="28"/>
      <c r="B93" s="7">
        <v>4330</v>
      </c>
      <c r="C93" s="61" t="s">
        <v>155</v>
      </c>
      <c r="D93" s="76">
        <v>69246</v>
      </c>
      <c r="E93" s="70">
        <v>0</v>
      </c>
      <c r="F93" s="70">
        <v>12000</v>
      </c>
      <c r="G93" s="70">
        <f t="shared" si="6"/>
        <v>57246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1:21" s="59" customFormat="1" ht="15.75">
      <c r="A94" s="28"/>
      <c r="B94" s="7">
        <v>4410</v>
      </c>
      <c r="C94" s="61" t="s">
        <v>43</v>
      </c>
      <c r="D94" s="76">
        <v>4400</v>
      </c>
      <c r="E94" s="70">
        <v>1500</v>
      </c>
      <c r="F94" s="70">
        <v>0</v>
      </c>
      <c r="G94" s="70">
        <f t="shared" si="6"/>
        <v>5900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1:21" s="59" customFormat="1" ht="20.25" customHeight="1">
      <c r="A95" s="8" t="s">
        <v>131</v>
      </c>
      <c r="B95" s="9"/>
      <c r="C95" s="57" t="s">
        <v>132</v>
      </c>
      <c r="D95" s="75">
        <v>268172</v>
      </c>
      <c r="E95" s="68">
        <f>SUM(E96:E96)</f>
        <v>143780</v>
      </c>
      <c r="F95" s="68">
        <f>SUM(F96:F96)</f>
        <v>0</v>
      </c>
      <c r="G95" s="68">
        <f>D95+E95-F95</f>
        <v>411952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1:21" s="59" customFormat="1" ht="15.75">
      <c r="A96" s="28"/>
      <c r="B96" s="7">
        <v>3110</v>
      </c>
      <c r="C96" s="79" t="s">
        <v>92</v>
      </c>
      <c r="D96" s="76">
        <v>268172</v>
      </c>
      <c r="E96" s="70">
        <v>143780</v>
      </c>
      <c r="F96" s="70">
        <v>0</v>
      </c>
      <c r="G96" s="70">
        <f>D96+E96-F96</f>
        <v>411952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1:21" s="4" customFormat="1" ht="31.5">
      <c r="A97" s="6" t="s">
        <v>57</v>
      </c>
      <c r="B97" s="7"/>
      <c r="C97" s="3" t="s">
        <v>58</v>
      </c>
      <c r="D97" s="71">
        <v>800764</v>
      </c>
      <c r="E97" s="72">
        <f>E101+E110+E98</f>
        <v>55477</v>
      </c>
      <c r="F97" s="72">
        <f>F101+F110+F98</f>
        <v>39741</v>
      </c>
      <c r="G97" s="68">
        <f aca="true" t="shared" si="7" ref="G97:G121">D97+E97-F97</f>
        <v>816500</v>
      </c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s="59" customFormat="1" ht="21.75" customHeight="1">
      <c r="A98" s="8" t="s">
        <v>94</v>
      </c>
      <c r="B98" s="9"/>
      <c r="C98" s="3" t="s">
        <v>95</v>
      </c>
      <c r="D98" s="75">
        <v>153605</v>
      </c>
      <c r="E98" s="68">
        <f>SUM(E99:E100)</f>
        <v>0</v>
      </c>
      <c r="F98" s="68">
        <f>SUM(F99:F100)</f>
        <v>10180</v>
      </c>
      <c r="G98" s="68">
        <f>D98+E98-F98</f>
        <v>143425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 s="59" customFormat="1" ht="15.75">
      <c r="A99" s="28"/>
      <c r="B99" s="7">
        <v>4010</v>
      </c>
      <c r="C99" s="61" t="s">
        <v>56</v>
      </c>
      <c r="D99" s="76">
        <v>108300</v>
      </c>
      <c r="E99" s="70">
        <v>0</v>
      </c>
      <c r="F99" s="70">
        <v>8180</v>
      </c>
      <c r="G99" s="70">
        <f>D99+E99-F99</f>
        <v>100120</v>
      </c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 s="59" customFormat="1" ht="15.75">
      <c r="A100" s="28"/>
      <c r="B100" s="7">
        <v>4110</v>
      </c>
      <c r="C100" s="79" t="s">
        <v>64</v>
      </c>
      <c r="D100" s="76">
        <v>19800</v>
      </c>
      <c r="E100" s="70">
        <v>0</v>
      </c>
      <c r="F100" s="70">
        <v>2000</v>
      </c>
      <c r="G100" s="70">
        <f>D100+E100-F100</f>
        <v>17800</v>
      </c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1:21" s="59" customFormat="1" ht="21.75" customHeight="1">
      <c r="A101" s="8" t="s">
        <v>59</v>
      </c>
      <c r="B101" s="9"/>
      <c r="C101" s="3" t="s">
        <v>60</v>
      </c>
      <c r="D101" s="75">
        <v>83600</v>
      </c>
      <c r="E101" s="68">
        <f>SUM(E102:E109)</f>
        <v>1991</v>
      </c>
      <c r="F101" s="68">
        <f>SUM(F102:F109)</f>
        <v>2091</v>
      </c>
      <c r="G101" s="68">
        <f t="shared" si="7"/>
        <v>83500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1:21" s="4" customFormat="1" ht="15.75">
      <c r="A102" s="6"/>
      <c r="B102" s="7">
        <v>4010</v>
      </c>
      <c r="C102" s="61" t="s">
        <v>56</v>
      </c>
      <c r="D102" s="76">
        <v>46339</v>
      </c>
      <c r="E102" s="77">
        <v>1032</v>
      </c>
      <c r="F102" s="77">
        <v>0</v>
      </c>
      <c r="G102" s="70">
        <f t="shared" si="7"/>
        <v>47371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s="59" customFormat="1" ht="15.75">
      <c r="A103" s="28"/>
      <c r="B103" s="7">
        <v>4110</v>
      </c>
      <c r="C103" s="79" t="s">
        <v>64</v>
      </c>
      <c r="D103" s="76">
        <v>8800</v>
      </c>
      <c r="E103" s="70">
        <v>350</v>
      </c>
      <c r="F103" s="70">
        <v>0</v>
      </c>
      <c r="G103" s="70">
        <f t="shared" si="7"/>
        <v>9150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1:21" s="59" customFormat="1" ht="15.75">
      <c r="A104" s="28"/>
      <c r="B104" s="7">
        <v>4120</v>
      </c>
      <c r="C104" s="79" t="s">
        <v>75</v>
      </c>
      <c r="D104" s="76">
        <v>1200</v>
      </c>
      <c r="E104" s="70">
        <v>100</v>
      </c>
      <c r="F104" s="70">
        <v>0</v>
      </c>
      <c r="G104" s="70">
        <f t="shared" si="7"/>
        <v>1300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 s="59" customFormat="1" ht="15.75">
      <c r="A105" s="28"/>
      <c r="B105" s="7">
        <v>4270</v>
      </c>
      <c r="C105" s="61" t="s">
        <v>31</v>
      </c>
      <c r="D105" s="76">
        <v>1762</v>
      </c>
      <c r="E105" s="70">
        <v>0</v>
      </c>
      <c r="F105" s="70">
        <v>762</v>
      </c>
      <c r="G105" s="70">
        <f t="shared" si="7"/>
        <v>1000</v>
      </c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1" s="59" customFormat="1" ht="15.75">
      <c r="A106" s="28"/>
      <c r="B106" s="7">
        <v>4280</v>
      </c>
      <c r="C106" s="61" t="s">
        <v>96</v>
      </c>
      <c r="D106" s="76">
        <v>100</v>
      </c>
      <c r="E106" s="70"/>
      <c r="F106" s="70">
        <v>100</v>
      </c>
      <c r="G106" s="70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1:21" s="59" customFormat="1" ht="15.75">
      <c r="A107" s="28"/>
      <c r="B107" s="7">
        <v>4300</v>
      </c>
      <c r="C107" s="61" t="s">
        <v>15</v>
      </c>
      <c r="D107" s="76">
        <v>4400</v>
      </c>
      <c r="E107" s="70">
        <v>0</v>
      </c>
      <c r="F107" s="70">
        <v>1100</v>
      </c>
      <c r="G107" s="70">
        <f t="shared" si="7"/>
        <v>3300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1:21" s="59" customFormat="1" ht="15.75">
      <c r="A108" s="28"/>
      <c r="B108" s="7">
        <v>4350</v>
      </c>
      <c r="C108" s="61" t="s">
        <v>97</v>
      </c>
      <c r="D108" s="76">
        <v>2100</v>
      </c>
      <c r="E108" s="70">
        <v>509</v>
      </c>
      <c r="F108" s="70">
        <v>0</v>
      </c>
      <c r="G108" s="70">
        <f t="shared" si="7"/>
        <v>2609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s="59" customFormat="1" ht="15.75">
      <c r="A109" s="28"/>
      <c r="B109" s="7">
        <v>4410</v>
      </c>
      <c r="C109" s="61" t="s">
        <v>43</v>
      </c>
      <c r="D109" s="76">
        <v>200</v>
      </c>
      <c r="E109" s="70">
        <v>0</v>
      </c>
      <c r="F109" s="70">
        <v>129</v>
      </c>
      <c r="G109" s="70">
        <f t="shared" si="7"/>
        <v>71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s="59" customFormat="1" ht="21" customHeight="1">
      <c r="A110" s="8" t="s">
        <v>61</v>
      </c>
      <c r="B110" s="9"/>
      <c r="C110" s="3" t="s">
        <v>62</v>
      </c>
      <c r="D110" s="75">
        <v>538559</v>
      </c>
      <c r="E110" s="68">
        <f>SUM(E111:E117)</f>
        <v>53486</v>
      </c>
      <c r="F110" s="68">
        <f>SUM(F111:F117)</f>
        <v>27470</v>
      </c>
      <c r="G110" s="68">
        <f t="shared" si="7"/>
        <v>564575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1" s="59" customFormat="1" ht="31.5">
      <c r="A111" s="28"/>
      <c r="B111" s="7">
        <v>3240</v>
      </c>
      <c r="C111" s="79" t="s">
        <v>63</v>
      </c>
      <c r="D111" s="76">
        <v>496759</v>
      </c>
      <c r="E111" s="70">
        <v>1150</v>
      </c>
      <c r="F111" s="70">
        <v>0</v>
      </c>
      <c r="G111" s="70">
        <f t="shared" si="7"/>
        <v>497909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1:21" s="59" customFormat="1" ht="20.25" customHeight="1">
      <c r="A112" s="28"/>
      <c r="B112" s="7">
        <v>4010</v>
      </c>
      <c r="C112" s="61" t="s">
        <v>56</v>
      </c>
      <c r="D112" s="76">
        <v>22580</v>
      </c>
      <c r="E112" s="70">
        <v>0</v>
      </c>
      <c r="F112" s="70">
        <v>22580</v>
      </c>
      <c r="G112" s="70">
        <f t="shared" si="7"/>
        <v>0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1:21" s="59" customFormat="1" ht="20.25" customHeight="1">
      <c r="A113" s="28"/>
      <c r="B113" s="7">
        <v>4110</v>
      </c>
      <c r="C113" s="79" t="s">
        <v>64</v>
      </c>
      <c r="D113" s="76">
        <v>4420</v>
      </c>
      <c r="E113" s="70">
        <v>0</v>
      </c>
      <c r="F113" s="70">
        <v>4420</v>
      </c>
      <c r="G113" s="70">
        <f t="shared" si="7"/>
        <v>0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1:21" s="59" customFormat="1" ht="20.25" customHeight="1">
      <c r="A114" s="28"/>
      <c r="B114" s="7">
        <v>4170</v>
      </c>
      <c r="C114" s="79" t="s">
        <v>23</v>
      </c>
      <c r="D114" s="76">
        <v>0</v>
      </c>
      <c r="E114" s="70">
        <v>36838</v>
      </c>
      <c r="F114" s="70">
        <v>0</v>
      </c>
      <c r="G114" s="70">
        <f t="shared" si="7"/>
        <v>36838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  <row r="115" spans="1:21" s="59" customFormat="1" ht="20.25" customHeight="1">
      <c r="A115" s="28"/>
      <c r="B115" s="7">
        <v>4210</v>
      </c>
      <c r="C115" s="61" t="s">
        <v>42</v>
      </c>
      <c r="D115" s="76">
        <v>10000</v>
      </c>
      <c r="E115" s="70">
        <v>9578</v>
      </c>
      <c r="F115" s="70">
        <v>370</v>
      </c>
      <c r="G115" s="70">
        <f t="shared" si="7"/>
        <v>19208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</row>
    <row r="116" spans="1:21" s="59" customFormat="1" ht="20.25" customHeight="1">
      <c r="A116" s="28"/>
      <c r="B116" s="7">
        <v>4260</v>
      </c>
      <c r="C116" s="79" t="s">
        <v>46</v>
      </c>
      <c r="D116" s="76">
        <v>100</v>
      </c>
      <c r="E116" s="70">
        <v>0</v>
      </c>
      <c r="F116" s="70">
        <v>100</v>
      </c>
      <c r="G116" s="70">
        <f t="shared" si="7"/>
        <v>0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</row>
    <row r="117" spans="1:21" s="59" customFormat="1" ht="21" customHeight="1">
      <c r="A117" s="28"/>
      <c r="B117" s="7">
        <v>4300</v>
      </c>
      <c r="C117" s="61" t="s">
        <v>15</v>
      </c>
      <c r="D117" s="76">
        <v>4700</v>
      </c>
      <c r="E117" s="70">
        <v>5920</v>
      </c>
      <c r="F117" s="70">
        <v>0</v>
      </c>
      <c r="G117" s="70">
        <f t="shared" si="7"/>
        <v>10620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</row>
    <row r="118" spans="1:84" s="45" customFormat="1" ht="39" customHeight="1">
      <c r="A118" s="6" t="s">
        <v>18</v>
      </c>
      <c r="B118" s="7"/>
      <c r="C118" s="3" t="s">
        <v>19</v>
      </c>
      <c r="D118" s="73">
        <v>3339651.6</v>
      </c>
      <c r="E118" s="68">
        <f>E119+E122+E124+E126</f>
        <v>83732.57</v>
      </c>
      <c r="F118" s="68">
        <f>F119+F122+F124+F126</f>
        <v>25000</v>
      </c>
      <c r="G118" s="68">
        <f t="shared" si="7"/>
        <v>3398384.17</v>
      </c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</row>
    <row r="119" spans="1:84" s="45" customFormat="1" ht="27.75" customHeight="1">
      <c r="A119" s="6">
        <v>90001</v>
      </c>
      <c r="B119" s="7"/>
      <c r="C119" s="3" t="s">
        <v>65</v>
      </c>
      <c r="D119" s="73">
        <v>2065904.08</v>
      </c>
      <c r="E119" s="68">
        <f>SUM(E120:E121)</f>
        <v>58732.57</v>
      </c>
      <c r="F119" s="68">
        <f>SUM(F120:F121)</f>
        <v>0</v>
      </c>
      <c r="G119" s="68">
        <f t="shared" si="7"/>
        <v>2124636.65</v>
      </c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</row>
    <row r="120" spans="1:21" s="45" customFormat="1" ht="31.5">
      <c r="A120" s="8"/>
      <c r="B120" s="9" t="s">
        <v>17</v>
      </c>
      <c r="C120" s="61" t="s">
        <v>21</v>
      </c>
      <c r="D120" s="69">
        <v>519409.67</v>
      </c>
      <c r="E120" s="70">
        <v>58732.01</v>
      </c>
      <c r="F120" s="70">
        <v>0</v>
      </c>
      <c r="G120" s="70">
        <f t="shared" si="7"/>
        <v>578141.6799999999</v>
      </c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</row>
    <row r="121" spans="1:21" s="45" customFormat="1" ht="31.5">
      <c r="A121" s="8"/>
      <c r="B121" s="9" t="s">
        <v>66</v>
      </c>
      <c r="C121" s="61" t="s">
        <v>21</v>
      </c>
      <c r="D121" s="69">
        <v>562597.77</v>
      </c>
      <c r="E121" s="70">
        <v>0.56</v>
      </c>
      <c r="F121" s="70">
        <v>0</v>
      </c>
      <c r="G121" s="70">
        <f t="shared" si="7"/>
        <v>562598.3300000001</v>
      </c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</row>
    <row r="122" spans="1:84" s="45" customFormat="1" ht="26.25" customHeight="1">
      <c r="A122" s="6">
        <v>90002</v>
      </c>
      <c r="B122" s="7"/>
      <c r="C122" s="3" t="s">
        <v>142</v>
      </c>
      <c r="D122" s="73">
        <v>10000</v>
      </c>
      <c r="E122" s="68">
        <f>SUM(E123:E123)</f>
        <v>0</v>
      </c>
      <c r="F122" s="68">
        <f>SUM(F123:F123)</f>
        <v>10000</v>
      </c>
      <c r="G122" s="68">
        <f aca="true" t="shared" si="8" ref="G122:G128">D122+E122-F122</f>
        <v>0</v>
      </c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</row>
    <row r="123" spans="1:21" s="45" customFormat="1" ht="31.5">
      <c r="A123" s="8"/>
      <c r="B123" s="9" t="s">
        <v>17</v>
      </c>
      <c r="C123" s="61" t="s">
        <v>21</v>
      </c>
      <c r="D123" s="69">
        <v>10000</v>
      </c>
      <c r="E123" s="70">
        <v>0</v>
      </c>
      <c r="F123" s="70">
        <v>10000</v>
      </c>
      <c r="G123" s="70">
        <f t="shared" si="8"/>
        <v>0</v>
      </c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</row>
    <row r="124" spans="1:84" s="45" customFormat="1" ht="25.5" customHeight="1">
      <c r="A124" s="6">
        <v>90003</v>
      </c>
      <c r="B124" s="7"/>
      <c r="C124" s="3" t="s">
        <v>143</v>
      </c>
      <c r="D124" s="73">
        <v>130000</v>
      </c>
      <c r="E124" s="68">
        <f>SUM(E125:E125)</f>
        <v>25000</v>
      </c>
      <c r="F124" s="68">
        <f>SUM(F125:F125)</f>
        <v>0</v>
      </c>
      <c r="G124" s="68">
        <f t="shared" si="8"/>
        <v>155000</v>
      </c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</row>
    <row r="125" spans="1:21" s="45" customFormat="1" ht="20.25" customHeight="1">
      <c r="A125" s="8"/>
      <c r="B125" s="9" t="s">
        <v>16</v>
      </c>
      <c r="C125" s="61" t="s">
        <v>15</v>
      </c>
      <c r="D125" s="69">
        <v>130000</v>
      </c>
      <c r="E125" s="70">
        <v>25000</v>
      </c>
      <c r="F125" s="70">
        <v>0</v>
      </c>
      <c r="G125" s="70">
        <f t="shared" si="8"/>
        <v>155000</v>
      </c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</row>
    <row r="126" spans="1:84" s="45" customFormat="1" ht="21.75" customHeight="1">
      <c r="A126" s="6">
        <v>90004</v>
      </c>
      <c r="B126" s="7"/>
      <c r="C126" s="3" t="s">
        <v>144</v>
      </c>
      <c r="D126" s="73">
        <v>85260</v>
      </c>
      <c r="E126" s="68">
        <f>E127</f>
        <v>0</v>
      </c>
      <c r="F126" s="68">
        <f>SUM(F127:F127)</f>
        <v>15000</v>
      </c>
      <c r="G126" s="68">
        <f t="shared" si="8"/>
        <v>70260</v>
      </c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</row>
    <row r="127" spans="1:21" s="45" customFormat="1" ht="21" customHeight="1">
      <c r="A127" s="8"/>
      <c r="B127" s="9" t="s">
        <v>16</v>
      </c>
      <c r="C127" s="61" t="s">
        <v>15</v>
      </c>
      <c r="D127" s="69">
        <v>85260</v>
      </c>
      <c r="E127" s="70">
        <v>0</v>
      </c>
      <c r="F127" s="70">
        <v>15000</v>
      </c>
      <c r="G127" s="70">
        <f t="shared" si="8"/>
        <v>70260</v>
      </c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</row>
    <row r="128" spans="1:21" s="45" customFormat="1" ht="22.5" customHeight="1">
      <c r="A128" s="8"/>
      <c r="B128" s="9"/>
      <c r="C128" s="93" t="s">
        <v>145</v>
      </c>
      <c r="D128" s="73">
        <v>31166894.53</v>
      </c>
      <c r="E128" s="74">
        <f>E7+E11+E16+E19+E23+E26+E29+E75+E79+E97+E118</f>
        <v>868623.99</v>
      </c>
      <c r="F128" s="74">
        <f>F7+F11+F16+F19+F23+F26+F29+F75+F79+F97+F118</f>
        <v>427495.53</v>
      </c>
      <c r="G128" s="68">
        <f t="shared" si="8"/>
        <v>31608022.99</v>
      </c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</row>
    <row r="129" spans="1:84" s="45" customFormat="1" ht="15.75">
      <c r="A129" s="31"/>
      <c r="B129" s="32"/>
      <c r="D129" s="34"/>
      <c r="E129" s="103" t="s">
        <v>14</v>
      </c>
      <c r="F129" s="103"/>
      <c r="G129" s="103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0"/>
      <c r="W129" s="10"/>
      <c r="X129" s="10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</row>
    <row r="130" spans="1:84" s="45" customFormat="1" ht="15.75">
      <c r="A130" s="31"/>
      <c r="B130" s="32"/>
      <c r="C130" s="33"/>
      <c r="D130" s="34"/>
      <c r="E130" s="27"/>
      <c r="F130" s="43"/>
      <c r="G130" s="43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0"/>
      <c r="W130" s="10"/>
      <c r="X130" s="1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</row>
    <row r="131" spans="3:7" ht="12.75">
      <c r="C131" s="11"/>
      <c r="D131" s="11"/>
      <c r="E131" s="102" t="s">
        <v>159</v>
      </c>
      <c r="F131" s="102"/>
      <c r="G131" s="102"/>
    </row>
    <row r="132" spans="3:7" ht="12.75">
      <c r="C132" s="11"/>
      <c r="D132" s="11"/>
      <c r="E132" s="11"/>
      <c r="F132" s="11"/>
      <c r="G132" s="11"/>
    </row>
    <row r="133" spans="3:7" ht="12.75">
      <c r="C133" s="11"/>
      <c r="D133" s="11"/>
      <c r="E133" s="11"/>
      <c r="F133" s="11"/>
      <c r="G133" s="11"/>
    </row>
    <row r="134" spans="3:7" ht="12.75">
      <c r="C134" s="11"/>
      <c r="D134" s="11"/>
      <c r="E134" s="11"/>
      <c r="F134" s="11"/>
      <c r="G134" s="11"/>
    </row>
    <row r="135" spans="3:7" ht="12.75">
      <c r="C135" s="11"/>
      <c r="D135" s="11"/>
      <c r="E135" s="11"/>
      <c r="F135" s="11"/>
      <c r="G135" s="11"/>
    </row>
    <row r="136" spans="3:7" ht="12.75">
      <c r="C136" s="11"/>
      <c r="D136" s="11"/>
      <c r="E136" s="66"/>
      <c r="F136" s="11"/>
      <c r="G136" s="11"/>
    </row>
    <row r="137" spans="3:7" ht="12.75">
      <c r="C137" s="11"/>
      <c r="D137" s="11"/>
      <c r="E137" s="11"/>
      <c r="F137" s="11"/>
      <c r="G137" s="11"/>
    </row>
    <row r="138" spans="3:7" ht="12.75">
      <c r="C138" s="11"/>
      <c r="D138" s="11"/>
      <c r="E138" s="11"/>
      <c r="F138" s="11"/>
      <c r="G138" s="11"/>
    </row>
    <row r="139" spans="3:7" ht="12.75">
      <c r="C139" s="11"/>
      <c r="D139" s="11"/>
      <c r="E139" s="11"/>
      <c r="F139" s="11"/>
      <c r="G139" s="11"/>
    </row>
    <row r="140" spans="3:7" ht="12.75">
      <c r="C140" s="11"/>
      <c r="D140" s="11"/>
      <c r="E140" s="11"/>
      <c r="F140" s="11"/>
      <c r="G140" s="11"/>
    </row>
    <row r="141" spans="3:7" ht="12.75">
      <c r="C141" s="11"/>
      <c r="D141" s="11"/>
      <c r="E141" s="11"/>
      <c r="F141" s="11"/>
      <c r="G141" s="11"/>
    </row>
    <row r="142" spans="3:7" ht="12.75">
      <c r="C142" s="11"/>
      <c r="D142" s="11"/>
      <c r="E142" s="11"/>
      <c r="F142" s="11"/>
      <c r="G142" s="11"/>
    </row>
    <row r="143" spans="3:7" ht="12.75">
      <c r="C143" s="11"/>
      <c r="D143" s="11"/>
      <c r="E143" s="11"/>
      <c r="F143" s="11"/>
      <c r="G143" s="11"/>
    </row>
    <row r="144" spans="3:7" ht="12.75">
      <c r="C144" s="11"/>
      <c r="D144" s="11"/>
      <c r="E144" s="11"/>
      <c r="F144" s="11"/>
      <c r="G144" s="11"/>
    </row>
    <row r="145" spans="3:7" ht="12.75">
      <c r="C145" s="11"/>
      <c r="D145" s="11"/>
      <c r="E145" s="11"/>
      <c r="F145" s="11"/>
      <c r="G145" s="11"/>
    </row>
    <row r="146" spans="3:7" ht="12.75">
      <c r="C146" s="11"/>
      <c r="D146" s="11"/>
      <c r="E146" s="11"/>
      <c r="F146" s="11"/>
      <c r="G146" s="11"/>
    </row>
    <row r="147" spans="3:7" ht="12.75">
      <c r="C147" s="11"/>
      <c r="D147" s="11"/>
      <c r="E147" s="11"/>
      <c r="F147" s="11"/>
      <c r="G147" s="11"/>
    </row>
    <row r="148" spans="3:7" ht="12.75">
      <c r="C148" s="11"/>
      <c r="D148" s="11"/>
      <c r="E148" s="11"/>
      <c r="F148" s="11"/>
      <c r="G148" s="11"/>
    </row>
    <row r="149" spans="3:7" ht="12.75">
      <c r="C149" s="11"/>
      <c r="D149" s="11"/>
      <c r="E149" s="11"/>
      <c r="F149" s="11"/>
      <c r="G149" s="11"/>
    </row>
    <row r="150" spans="3:7" ht="12.75">
      <c r="C150" s="11"/>
      <c r="D150" s="11"/>
      <c r="E150" s="11"/>
      <c r="F150" s="11"/>
      <c r="G150" s="11"/>
    </row>
    <row r="151" spans="22:84" s="11" customFormat="1" ht="12.75"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</row>
    <row r="152" spans="22:84" s="11" customFormat="1" ht="12.75"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</row>
    <row r="153" spans="22:84" s="11" customFormat="1" ht="12.75"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</row>
    <row r="154" spans="22:84" s="11" customFormat="1" ht="12.75"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</row>
    <row r="155" spans="22:84" s="11" customFormat="1" ht="12.75"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</row>
    <row r="156" spans="22:84" s="11" customFormat="1" ht="12.75"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</row>
    <row r="157" spans="22:84" s="11" customFormat="1" ht="12.75"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</row>
    <row r="158" spans="22:84" s="11" customFormat="1" ht="12.75"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</row>
    <row r="159" spans="22:84" s="11" customFormat="1" ht="12.75"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</row>
    <row r="160" spans="22:84" s="11" customFormat="1" ht="12.75"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</row>
    <row r="161" spans="22:84" s="11" customFormat="1" ht="12.75"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</row>
    <row r="162" spans="22:84" s="11" customFormat="1" ht="12.75"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</row>
    <row r="163" spans="22:84" s="11" customFormat="1" ht="12.75"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</row>
    <row r="164" spans="22:84" s="11" customFormat="1" ht="12.75"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</row>
    <row r="165" spans="22:84" s="11" customFormat="1" ht="12.75"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</row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ht="12.75">
      <c r="C210" s="11"/>
    </row>
    <row r="211" ht="12.75">
      <c r="C211" s="11"/>
    </row>
    <row r="212" ht="12.75">
      <c r="C212" s="11"/>
    </row>
    <row r="213" ht="12.75">
      <c r="C213" s="11"/>
    </row>
  </sheetData>
  <mergeCells count="8">
    <mergeCell ref="E131:G131"/>
    <mergeCell ref="E129:G129"/>
    <mergeCell ref="W6:X6"/>
    <mergeCell ref="A1:F1"/>
    <mergeCell ref="F2:G2"/>
    <mergeCell ref="W5:X5"/>
    <mergeCell ref="F3:G3"/>
    <mergeCell ref="F4:G4"/>
  </mergeCells>
  <printOptions/>
  <pageMargins left="0.7874015748031497" right="0.7874015748031497" top="0.69" bottom="0.56" header="0.5118110236220472" footer="0.34"/>
  <pageSetup horizontalDpi="600" verticalDpi="600" orientation="landscape" paperSize="9" r:id="rId1"/>
  <headerFooter alignWithMargins="0"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F28"/>
  <sheetViews>
    <sheetView workbookViewId="0" topLeftCell="A10">
      <selection activeCell="D18" sqref="D18"/>
    </sheetView>
  </sheetViews>
  <sheetFormatPr defaultColWidth="9.00390625" defaultRowHeight="12.75"/>
  <cols>
    <col min="1" max="1" width="11.75390625" style="11" customWidth="1"/>
    <col min="2" max="2" width="6.875" style="0" customWidth="1"/>
    <col min="3" max="3" width="42.875" style="0" customWidth="1"/>
    <col min="4" max="4" width="15.875" style="0" customWidth="1"/>
    <col min="5" max="5" width="15.625" style="0" customWidth="1"/>
    <col min="6" max="6" width="14.75390625" style="0" customWidth="1"/>
    <col min="7" max="7" width="19.875" style="0" customWidth="1"/>
    <col min="8" max="84" width="9.125" style="11" customWidth="1"/>
  </cols>
  <sheetData>
    <row r="1" spans="1:7" s="12" customFormat="1" ht="26.25" customHeight="1">
      <c r="A1" s="101" t="s">
        <v>147</v>
      </c>
      <c r="B1" s="101"/>
      <c r="C1" s="101"/>
      <c r="D1" s="101"/>
      <c r="E1" s="101"/>
      <c r="F1" s="101"/>
      <c r="G1" s="101"/>
    </row>
    <row r="2" spans="1:7" s="12" customFormat="1" ht="15" customHeight="1">
      <c r="A2" s="41"/>
      <c r="B2" s="42"/>
      <c r="C2" s="42"/>
      <c r="D2" s="104" t="s">
        <v>146</v>
      </c>
      <c r="E2" s="104"/>
      <c r="F2" s="104"/>
      <c r="G2" s="104"/>
    </row>
    <row r="3" spans="1:7" s="12" customFormat="1" ht="17.25" customHeight="1">
      <c r="A3" s="41"/>
      <c r="B3" s="42"/>
      <c r="C3" s="42"/>
      <c r="D3" s="104" t="s">
        <v>13</v>
      </c>
      <c r="E3" s="104"/>
      <c r="F3" s="104"/>
      <c r="G3" s="104"/>
    </row>
    <row r="4" spans="1:7" s="12" customFormat="1" ht="16.5" customHeight="1">
      <c r="A4" s="46"/>
      <c r="B4" s="47"/>
      <c r="C4" s="47"/>
      <c r="D4" s="105" t="s">
        <v>157</v>
      </c>
      <c r="E4" s="105"/>
      <c r="F4" s="105"/>
      <c r="G4" s="105"/>
    </row>
    <row r="5" spans="1:7" s="14" customFormat="1" ht="36" customHeight="1">
      <c r="A5" s="1" t="s">
        <v>0</v>
      </c>
      <c r="B5" s="1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s="15" customFormat="1" ht="15.75">
      <c r="A6" s="53">
        <v>1</v>
      </c>
      <c r="B6" s="54">
        <v>2</v>
      </c>
      <c r="C6" s="55">
        <v>3</v>
      </c>
      <c r="D6" s="55">
        <v>4</v>
      </c>
      <c r="E6" s="55">
        <v>5</v>
      </c>
      <c r="F6" s="56">
        <v>6</v>
      </c>
      <c r="G6" s="53">
        <v>7</v>
      </c>
    </row>
    <row r="7" spans="1:84" s="4" customFormat="1" ht="24" customHeight="1">
      <c r="A7" s="65" t="s">
        <v>28</v>
      </c>
      <c r="B7" s="7"/>
      <c r="C7" s="3" t="s">
        <v>29</v>
      </c>
      <c r="D7" s="67">
        <v>5318372</v>
      </c>
      <c r="E7" s="68">
        <f>E8+E14+E10+E12</f>
        <v>414480</v>
      </c>
      <c r="F7" s="68">
        <f>F8+F14+F10+F12</f>
        <v>12900</v>
      </c>
      <c r="G7" s="68">
        <f aca="true" t="shared" si="0" ref="G7:G16">D7+E7-F7</f>
        <v>5719952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s="10" customFormat="1" ht="63">
      <c r="A8" s="8" t="s">
        <v>127</v>
      </c>
      <c r="B8" s="9"/>
      <c r="C8" s="57" t="s">
        <v>149</v>
      </c>
      <c r="D8" s="67">
        <v>4873200</v>
      </c>
      <c r="E8" s="68">
        <f>SUM(E9:E9)</f>
        <v>270700</v>
      </c>
      <c r="F8" s="68">
        <f>SUM(F9:F9)</f>
        <v>0</v>
      </c>
      <c r="G8" s="68">
        <f t="shared" si="0"/>
        <v>5143900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</row>
    <row r="9" spans="1:84" s="10" customFormat="1" ht="64.5" customHeight="1">
      <c r="A9" s="8"/>
      <c r="B9" s="89" t="s">
        <v>129</v>
      </c>
      <c r="C9" s="79" t="s">
        <v>130</v>
      </c>
      <c r="D9" s="69">
        <v>4870900</v>
      </c>
      <c r="E9" s="70">
        <v>270700</v>
      </c>
      <c r="F9" s="70">
        <v>0</v>
      </c>
      <c r="G9" s="70">
        <f t="shared" si="0"/>
        <v>5141600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</row>
    <row r="10" spans="1:84" s="10" customFormat="1" ht="63" customHeight="1">
      <c r="A10" s="8" t="s">
        <v>151</v>
      </c>
      <c r="B10" s="9"/>
      <c r="C10" s="3" t="s">
        <v>152</v>
      </c>
      <c r="D10" s="67">
        <v>18500</v>
      </c>
      <c r="E10" s="68">
        <f>SUM(E11:E11)</f>
        <v>0</v>
      </c>
      <c r="F10" s="68">
        <f>SUM(F11:F11)</f>
        <v>1900</v>
      </c>
      <c r="G10" s="68">
        <f t="shared" si="0"/>
        <v>16600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</row>
    <row r="11" spans="1:84" s="10" customFormat="1" ht="64.5" customHeight="1">
      <c r="A11" s="8"/>
      <c r="B11" s="89" t="s">
        <v>129</v>
      </c>
      <c r="C11" s="79" t="s">
        <v>130</v>
      </c>
      <c r="D11" s="69">
        <v>18500</v>
      </c>
      <c r="E11" s="70">
        <v>0</v>
      </c>
      <c r="F11" s="70">
        <v>1900</v>
      </c>
      <c r="G11" s="70">
        <f t="shared" si="0"/>
        <v>16600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</row>
    <row r="12" spans="1:84" s="10" customFormat="1" ht="35.25" customHeight="1">
      <c r="A12" s="8" t="s">
        <v>93</v>
      </c>
      <c r="B12" s="9"/>
      <c r="C12" s="3" t="s">
        <v>117</v>
      </c>
      <c r="D12" s="67">
        <v>129800</v>
      </c>
      <c r="E12" s="68">
        <f>SUM(E13:E13)</f>
        <v>0</v>
      </c>
      <c r="F12" s="68">
        <f>SUM(F13:F13)</f>
        <v>11000</v>
      </c>
      <c r="G12" s="68">
        <f t="shared" si="0"/>
        <v>118800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</row>
    <row r="13" spans="1:84" s="10" customFormat="1" ht="64.5" customHeight="1">
      <c r="A13" s="8"/>
      <c r="B13" s="89" t="s">
        <v>129</v>
      </c>
      <c r="C13" s="79" t="s">
        <v>130</v>
      </c>
      <c r="D13" s="69">
        <v>129800</v>
      </c>
      <c r="E13" s="70">
        <v>0</v>
      </c>
      <c r="F13" s="70">
        <v>11000</v>
      </c>
      <c r="G13" s="70">
        <f t="shared" si="0"/>
        <v>118800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</row>
    <row r="14" spans="1:84" s="10" customFormat="1" ht="15.75">
      <c r="A14" s="8" t="s">
        <v>131</v>
      </c>
      <c r="B14" s="9"/>
      <c r="C14" s="57" t="s">
        <v>132</v>
      </c>
      <c r="D14" s="67">
        <v>268172</v>
      </c>
      <c r="E14" s="68">
        <f>SUM(E15:E15)</f>
        <v>143780</v>
      </c>
      <c r="F14" s="68">
        <f>SUM(F15:F15)</f>
        <v>0</v>
      </c>
      <c r="G14" s="68">
        <f t="shared" si="0"/>
        <v>411952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</row>
    <row r="15" spans="1:84" s="10" customFormat="1" ht="64.5" customHeight="1">
      <c r="A15" s="8"/>
      <c r="B15" s="89" t="s">
        <v>129</v>
      </c>
      <c r="C15" s="79" t="s">
        <v>130</v>
      </c>
      <c r="D15" s="69">
        <v>268172</v>
      </c>
      <c r="E15" s="70">
        <v>143780</v>
      </c>
      <c r="F15" s="70">
        <v>0</v>
      </c>
      <c r="G15" s="70">
        <f t="shared" si="0"/>
        <v>411952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</row>
    <row r="16" spans="1:84" ht="26.25" customHeight="1">
      <c r="A16" s="1"/>
      <c r="B16" s="2"/>
      <c r="C16" s="1" t="s">
        <v>6</v>
      </c>
      <c r="D16" s="68">
        <v>5625996</v>
      </c>
      <c r="E16" s="68">
        <f>E7</f>
        <v>414480</v>
      </c>
      <c r="F16" s="68">
        <f>F7</f>
        <v>12900</v>
      </c>
      <c r="G16" s="68">
        <f t="shared" si="0"/>
        <v>6027576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</row>
    <row r="17" spans="1:84" ht="15.75">
      <c r="A17" s="49"/>
      <c r="B17" s="50"/>
      <c r="C17" s="49"/>
      <c r="D17" s="87"/>
      <c r="E17" s="87"/>
      <c r="F17" s="87"/>
      <c r="G17" s="8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</row>
    <row r="18" spans="1:84" s="45" customFormat="1" ht="13.5" customHeight="1">
      <c r="A18" s="63"/>
      <c r="B18" s="63"/>
      <c r="C18" s="64"/>
      <c r="D18" s="60"/>
      <c r="E18" s="106"/>
      <c r="F18" s="107" t="s">
        <v>14</v>
      </c>
      <c r="G18" s="107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</row>
    <row r="19" spans="1:84" s="45" customFormat="1" ht="18" customHeight="1">
      <c r="A19" s="63"/>
      <c r="B19" s="63"/>
      <c r="C19" s="64"/>
      <c r="D19" s="60"/>
      <c r="E19" s="108"/>
      <c r="F19" s="108"/>
      <c r="G19" s="108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</row>
    <row r="20" spans="5:7" ht="12.75">
      <c r="E20" s="109" t="s">
        <v>159</v>
      </c>
      <c r="F20" s="109"/>
      <c r="G20" s="109"/>
    </row>
    <row r="21" spans="1:84" s="10" customFormat="1" ht="24" customHeight="1">
      <c r="A21" s="31"/>
      <c r="B21" s="32"/>
      <c r="C21" s="52"/>
      <c r="D21" s="48"/>
      <c r="E21" s="51"/>
      <c r="F21" s="51"/>
      <c r="G21" s="51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</row>
    <row r="22" spans="1:84" s="10" customFormat="1" ht="15.75">
      <c r="A22" s="31"/>
      <c r="B22" s="32"/>
      <c r="C22" s="33"/>
      <c r="D22" s="34"/>
      <c r="E22" s="20"/>
      <c r="F22" s="35"/>
      <c r="G22" s="30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</row>
    <row r="23" spans="1:84" s="18" customFormat="1" ht="28.5" customHeight="1">
      <c r="A23" s="49"/>
      <c r="B23" s="50"/>
      <c r="C23" s="49"/>
      <c r="D23" s="51"/>
      <c r="E23" s="51"/>
      <c r="F23" s="51"/>
      <c r="G23" s="51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</row>
    <row r="24" spans="2:7" ht="12.75">
      <c r="B24" s="11"/>
      <c r="C24" s="11"/>
      <c r="D24" s="11"/>
      <c r="E24" s="11"/>
      <c r="F24" s="11"/>
      <c r="G24" s="11"/>
    </row>
    <row r="25" spans="1:84" s="10" customFormat="1" ht="15.75">
      <c r="A25" s="31"/>
      <c r="B25" s="32"/>
      <c r="C25" s="33"/>
      <c r="D25" s="34"/>
      <c r="E25" s="87"/>
      <c r="F25" s="19"/>
      <c r="G25" s="19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</row>
    <row r="26" spans="2:7" ht="15">
      <c r="B26" s="11"/>
      <c r="C26" s="11"/>
      <c r="D26" s="11"/>
      <c r="E26" s="19"/>
      <c r="F26" s="19"/>
      <c r="G26" s="19"/>
    </row>
    <row r="27" spans="2:7" ht="20.25" customHeight="1">
      <c r="B27" s="11"/>
      <c r="C27" s="13"/>
      <c r="D27" s="19"/>
      <c r="E27" s="19"/>
      <c r="F27" s="19"/>
      <c r="G27" s="19"/>
    </row>
    <row r="28" spans="2:7" ht="15" customHeight="1">
      <c r="B28" s="11"/>
      <c r="C28" s="13"/>
      <c r="D28" s="19"/>
      <c r="E28" s="20"/>
      <c r="F28" s="35"/>
      <c r="G28" s="30"/>
    </row>
  </sheetData>
  <mergeCells count="6">
    <mergeCell ref="D4:G4"/>
    <mergeCell ref="E19:G19"/>
    <mergeCell ref="E20:G20"/>
    <mergeCell ref="A1:G1"/>
    <mergeCell ref="D2:G2"/>
    <mergeCell ref="D3:G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F24"/>
  <sheetViews>
    <sheetView workbookViewId="0" topLeftCell="A14">
      <selection activeCell="C18" sqref="C18"/>
    </sheetView>
  </sheetViews>
  <sheetFormatPr defaultColWidth="9.00390625" defaultRowHeight="12.75"/>
  <cols>
    <col min="1" max="1" width="12.125" style="11" customWidth="1"/>
    <col min="2" max="2" width="6.75390625" style="11" customWidth="1"/>
    <col min="3" max="3" width="38.75390625" style="0" customWidth="1"/>
    <col min="4" max="4" width="14.25390625" style="0" bestFit="1" customWidth="1"/>
    <col min="5" max="5" width="15.375" style="0" customWidth="1"/>
    <col min="6" max="6" width="18.875" style="0" customWidth="1"/>
    <col min="7" max="7" width="23.00390625" style="0" customWidth="1"/>
    <col min="8" max="21" width="9.125" style="11" hidden="1" customWidth="1"/>
  </cols>
  <sheetData>
    <row r="1" spans="1:7" ht="21.75" customHeight="1">
      <c r="A1" s="96" t="s">
        <v>148</v>
      </c>
      <c r="B1" s="97"/>
      <c r="C1" s="97"/>
      <c r="D1" s="97"/>
      <c r="E1" s="97"/>
      <c r="F1" s="97"/>
      <c r="G1" s="21" t="s">
        <v>8</v>
      </c>
    </row>
    <row r="2" spans="1:7" ht="12.75">
      <c r="A2" s="23"/>
      <c r="B2" s="23"/>
      <c r="C2" s="21"/>
      <c r="D2" s="21"/>
      <c r="E2" s="21"/>
      <c r="F2" s="98" t="s">
        <v>146</v>
      </c>
      <c r="G2" s="98"/>
    </row>
    <row r="3" spans="1:7" ht="12.75">
      <c r="A3" s="40"/>
      <c r="B3" s="40"/>
      <c r="C3" s="22"/>
      <c r="D3" s="22"/>
      <c r="E3" s="22"/>
      <c r="F3" s="95" t="s">
        <v>11</v>
      </c>
      <c r="G3" s="95"/>
    </row>
    <row r="4" spans="1:7" ht="12.75">
      <c r="A4" s="40"/>
      <c r="B4" s="40"/>
      <c r="C4" s="22"/>
      <c r="D4" s="22"/>
      <c r="E4" s="22"/>
      <c r="F4" s="100" t="s">
        <v>158</v>
      </c>
      <c r="G4" s="100"/>
    </row>
    <row r="5" spans="1:24" ht="25.5" customHeight="1">
      <c r="A5" s="24" t="s">
        <v>0</v>
      </c>
      <c r="B5" s="24" t="s">
        <v>7</v>
      </c>
      <c r="C5" s="38" t="s">
        <v>1</v>
      </c>
      <c r="D5" s="25" t="s">
        <v>2</v>
      </c>
      <c r="E5" s="24" t="s">
        <v>3</v>
      </c>
      <c r="F5" s="29" t="s">
        <v>4</v>
      </c>
      <c r="G5" s="36" t="s">
        <v>10</v>
      </c>
      <c r="V5" s="5"/>
      <c r="W5" s="99"/>
      <c r="X5" s="99"/>
    </row>
    <row r="6" spans="1:24" ht="13.5" customHeight="1">
      <c r="A6" s="26">
        <v>1</v>
      </c>
      <c r="B6" s="26">
        <v>2</v>
      </c>
      <c r="C6" s="39">
        <v>3</v>
      </c>
      <c r="D6" s="26">
        <v>4</v>
      </c>
      <c r="E6" s="26">
        <v>5</v>
      </c>
      <c r="F6" s="26">
        <v>6</v>
      </c>
      <c r="G6" s="37">
        <v>7</v>
      </c>
      <c r="W6" s="95"/>
      <c r="X6" s="95"/>
    </row>
    <row r="7" spans="1:21" s="4" customFormat="1" ht="22.5" customHeight="1">
      <c r="A7" s="6" t="s">
        <v>28</v>
      </c>
      <c r="B7" s="7"/>
      <c r="C7" s="3" t="s">
        <v>29</v>
      </c>
      <c r="D7" s="71">
        <v>5318372</v>
      </c>
      <c r="E7" s="72">
        <f>E8+E18+E14+E16</f>
        <v>414480</v>
      </c>
      <c r="F7" s="72">
        <f>F8+F18+F14+F16</f>
        <v>12900</v>
      </c>
      <c r="G7" s="68">
        <f aca="true" t="shared" si="0" ref="G7:G17">D7+E7-F7</f>
        <v>5719952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s="59" customFormat="1" ht="63">
      <c r="A8" s="8" t="s">
        <v>127</v>
      </c>
      <c r="B8" s="9"/>
      <c r="C8" s="57" t="s">
        <v>149</v>
      </c>
      <c r="D8" s="75">
        <v>4870900</v>
      </c>
      <c r="E8" s="68">
        <f>SUM(E9:E13)</f>
        <v>270700</v>
      </c>
      <c r="F8" s="68">
        <f>SUM(F9:F13)</f>
        <v>0</v>
      </c>
      <c r="G8" s="68">
        <f t="shared" si="0"/>
        <v>5141600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s="59" customFormat="1" ht="15.75">
      <c r="A9" s="8"/>
      <c r="B9" s="9" t="s">
        <v>138</v>
      </c>
      <c r="C9" s="79" t="s">
        <v>92</v>
      </c>
      <c r="D9" s="76">
        <v>4728843</v>
      </c>
      <c r="E9" s="70">
        <v>262815</v>
      </c>
      <c r="F9" s="70">
        <v>0</v>
      </c>
      <c r="G9" s="70">
        <f t="shared" si="0"/>
        <v>4991658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s="4" customFormat="1" ht="15.75">
      <c r="A10" s="6"/>
      <c r="B10" s="7">
        <v>4010</v>
      </c>
      <c r="C10" s="61" t="s">
        <v>56</v>
      </c>
      <c r="D10" s="76">
        <v>79800</v>
      </c>
      <c r="E10" s="77">
        <v>2000</v>
      </c>
      <c r="F10" s="77">
        <v>0</v>
      </c>
      <c r="G10" s="70">
        <f t="shared" si="0"/>
        <v>81800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59" customFormat="1" ht="15.75">
      <c r="A11" s="28"/>
      <c r="B11" s="7">
        <v>4110</v>
      </c>
      <c r="C11" s="79" t="s">
        <v>64</v>
      </c>
      <c r="D11" s="76">
        <v>13820</v>
      </c>
      <c r="E11" s="70">
        <v>900</v>
      </c>
      <c r="F11" s="70">
        <v>0</v>
      </c>
      <c r="G11" s="70">
        <f t="shared" si="0"/>
        <v>14720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</row>
    <row r="12" spans="1:21" s="59" customFormat="1" ht="15.75">
      <c r="A12" s="28"/>
      <c r="B12" s="7">
        <v>4120</v>
      </c>
      <c r="C12" s="79" t="s">
        <v>75</v>
      </c>
      <c r="D12" s="76">
        <v>2027</v>
      </c>
      <c r="E12" s="70">
        <v>100</v>
      </c>
      <c r="F12" s="70">
        <v>0</v>
      </c>
      <c r="G12" s="70">
        <f t="shared" si="0"/>
        <v>2127</v>
      </c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21" s="59" customFormat="1" ht="15.75">
      <c r="A13" s="28"/>
      <c r="B13" s="7">
        <v>4300</v>
      </c>
      <c r="C13" s="61" t="s">
        <v>15</v>
      </c>
      <c r="D13" s="76">
        <v>19500</v>
      </c>
      <c r="E13" s="70">
        <v>4885</v>
      </c>
      <c r="F13" s="70">
        <v>0</v>
      </c>
      <c r="G13" s="70">
        <f t="shared" si="0"/>
        <v>24385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pans="1:21" s="59" customFormat="1" ht="64.5" customHeight="1">
      <c r="A14" s="8" t="s">
        <v>151</v>
      </c>
      <c r="B14" s="9"/>
      <c r="C14" s="3" t="s">
        <v>152</v>
      </c>
      <c r="D14" s="75">
        <v>18500</v>
      </c>
      <c r="E14" s="68">
        <f>SUM(E15:E15)</f>
        <v>0</v>
      </c>
      <c r="F14" s="68">
        <f>SUM(F15:F15)</f>
        <v>1900</v>
      </c>
      <c r="G14" s="68">
        <f t="shared" si="0"/>
        <v>16600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1:21" s="59" customFormat="1" ht="15.75">
      <c r="A15" s="28"/>
      <c r="B15" s="7">
        <v>3110</v>
      </c>
      <c r="C15" s="79" t="s">
        <v>92</v>
      </c>
      <c r="D15" s="76">
        <v>18500</v>
      </c>
      <c r="E15" s="70">
        <v>0</v>
      </c>
      <c r="F15" s="70">
        <v>1900</v>
      </c>
      <c r="G15" s="70">
        <f t="shared" si="0"/>
        <v>16600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</row>
    <row r="16" spans="1:21" s="59" customFormat="1" ht="31.5">
      <c r="A16" s="8" t="s">
        <v>93</v>
      </c>
      <c r="B16" s="9"/>
      <c r="C16" s="3" t="s">
        <v>117</v>
      </c>
      <c r="D16" s="75">
        <v>129800</v>
      </c>
      <c r="E16" s="68">
        <f>SUM(E17:E17)</f>
        <v>0</v>
      </c>
      <c r="F16" s="68">
        <f>SUM(F17:F17)</f>
        <v>11000</v>
      </c>
      <c r="G16" s="68">
        <f t="shared" si="0"/>
        <v>118800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1:21" s="59" customFormat="1" ht="15.75">
      <c r="A17" s="28"/>
      <c r="B17" s="7">
        <v>3110</v>
      </c>
      <c r="C17" s="79" t="s">
        <v>92</v>
      </c>
      <c r="D17" s="76">
        <v>129800</v>
      </c>
      <c r="E17" s="70">
        <v>0</v>
      </c>
      <c r="F17" s="70">
        <v>11000</v>
      </c>
      <c r="G17" s="70">
        <f t="shared" si="0"/>
        <v>118800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</row>
    <row r="18" spans="1:21" s="59" customFormat="1" ht="15.75">
      <c r="A18" s="8" t="s">
        <v>131</v>
      </c>
      <c r="B18" s="9"/>
      <c r="C18" s="57" t="s">
        <v>132</v>
      </c>
      <c r="D18" s="75">
        <v>268172</v>
      </c>
      <c r="E18" s="68">
        <f>SUM(E19:E19)</f>
        <v>143780</v>
      </c>
      <c r="F18" s="68">
        <f>SUM(F19:F19)</f>
        <v>0</v>
      </c>
      <c r="G18" s="68">
        <f>D18+E18-F18</f>
        <v>411952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1:21" s="59" customFormat="1" ht="15.75">
      <c r="A19" s="28"/>
      <c r="B19" s="7">
        <v>3110</v>
      </c>
      <c r="C19" s="79" t="s">
        <v>92</v>
      </c>
      <c r="D19" s="76">
        <v>268172</v>
      </c>
      <c r="E19" s="70">
        <v>143780</v>
      </c>
      <c r="F19" s="70">
        <v>0</v>
      </c>
      <c r="G19" s="70">
        <f>D19+E19-F19</f>
        <v>411952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1" s="45" customFormat="1" ht="17.25" customHeight="1">
      <c r="A20" s="8"/>
      <c r="B20" s="9"/>
      <c r="C20" s="93" t="s">
        <v>145</v>
      </c>
      <c r="D20" s="73">
        <v>5625996</v>
      </c>
      <c r="E20" s="74">
        <f>E7</f>
        <v>414480</v>
      </c>
      <c r="F20" s="74">
        <f>F7</f>
        <v>12900</v>
      </c>
      <c r="G20" s="68">
        <f>D20+E20-F20</f>
        <v>6027576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84" s="45" customFormat="1" ht="15.75">
      <c r="A21" s="31"/>
      <c r="B21" s="32"/>
      <c r="D21" s="34"/>
      <c r="E21" s="103" t="s">
        <v>14</v>
      </c>
      <c r="F21" s="103"/>
      <c r="G21" s="103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0"/>
      <c r="W21" s="10"/>
      <c r="X21" s="10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  <row r="22" spans="3:7" ht="12.75">
      <c r="C22" s="11"/>
      <c r="D22" s="11"/>
      <c r="E22" s="102"/>
      <c r="F22" s="102"/>
      <c r="G22" s="102"/>
    </row>
    <row r="23" spans="3:7" ht="12.75">
      <c r="C23" s="11"/>
      <c r="D23" s="11"/>
      <c r="E23" s="102" t="s">
        <v>159</v>
      </c>
      <c r="F23" s="102"/>
      <c r="G23" s="102"/>
    </row>
    <row r="24" ht="12.75">
      <c r="C24" s="11"/>
    </row>
  </sheetData>
  <mergeCells count="9">
    <mergeCell ref="E22:G22"/>
    <mergeCell ref="E23:G23"/>
    <mergeCell ref="E21:G21"/>
    <mergeCell ref="W5:X5"/>
    <mergeCell ref="W6:X6"/>
    <mergeCell ref="A1:F1"/>
    <mergeCell ref="F2:G2"/>
    <mergeCell ref="F3:G3"/>
    <mergeCell ref="F4:G4"/>
  </mergeCells>
  <printOptions/>
  <pageMargins left="0.75" right="0.75" top="0.81" bottom="0.81" header="0.5" footer="0.43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URZĄD MIEJSKI w Sępólnie Kajeńskim-Ewa Marzec</cp:lastModifiedBy>
  <cp:lastPrinted>2006-12-04T11:40:26Z</cp:lastPrinted>
  <dcterms:created xsi:type="dcterms:W3CDTF">2000-11-16T08:27:55Z</dcterms:created>
  <dcterms:modified xsi:type="dcterms:W3CDTF">2006-12-04T11:40:52Z</dcterms:modified>
  <cp:category/>
  <cp:version/>
  <cp:contentType/>
  <cp:contentStatus/>
</cp:coreProperties>
</file>