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330" tabRatio="599" activeTab="0"/>
  </bookViews>
  <sheets>
    <sheet name="dochody" sheetId="1" r:id="rId1"/>
    <sheet name="Wydatki" sheetId="2" r:id="rId2"/>
    <sheet name="Zlec.plan doch." sheetId="3" r:id="rId3"/>
    <sheet name="Zlec.plan wydatków" sheetId="4" r:id="rId4"/>
  </sheets>
  <definedNames>
    <definedName name="_xlnm.Print_Area" localSheetId="1">'Wydatki'!$A$1:$G$87</definedName>
    <definedName name="_xlnm.Print_Area" localSheetId="2">'Zlec.plan doch.'!#REF!</definedName>
  </definedNames>
  <calcPr fullCalcOnLoad="1"/>
</workbook>
</file>

<file path=xl/sharedStrings.xml><?xml version="1.0" encoding="utf-8"?>
<sst xmlns="http://schemas.openxmlformats.org/spreadsheetml/2006/main" count="242" uniqueCount="154">
  <si>
    <t>Rozdział</t>
  </si>
  <si>
    <t>Treść</t>
  </si>
  <si>
    <t>Plan w zł</t>
  </si>
  <si>
    <t>Zwiększenie</t>
  </si>
  <si>
    <t>Zmniejszenie</t>
  </si>
  <si>
    <t>Plan po zmianach</t>
  </si>
  <si>
    <t>PLAN PO ZMIANACH</t>
  </si>
  <si>
    <t>§</t>
  </si>
  <si>
    <t xml:space="preserve"> </t>
  </si>
  <si>
    <t>Załącznik Nr 2</t>
  </si>
  <si>
    <t xml:space="preserve"> Plan po zmianach   </t>
  </si>
  <si>
    <t>do UCHWAŁY RM w Sępólnie Krajeńskim</t>
  </si>
  <si>
    <t>Załącznik Nr 1</t>
  </si>
  <si>
    <t>do UCHWAŁY  RM  w Sępólnie Kraj.</t>
  </si>
  <si>
    <t>Przewodniczący Rady Miejskiej</t>
  </si>
  <si>
    <t>Edward Stachowicz</t>
  </si>
  <si>
    <t>Zakup usług pozostałych</t>
  </si>
  <si>
    <t>4300</t>
  </si>
  <si>
    <t>6050</t>
  </si>
  <si>
    <t>DZIAŁ 900</t>
  </si>
  <si>
    <t>GOSPODARKA KOMUNALNA I OCHRONA ŚRODOWISKA</t>
  </si>
  <si>
    <t xml:space="preserve">Zmiany w planie dochodów budżetowych na 2006 rok </t>
  </si>
  <si>
    <t>Wydatki inwestycyjne jednostek budżetowych</t>
  </si>
  <si>
    <t>Zmiany w planie wydatków  budżetowych na 2006 rok.</t>
  </si>
  <si>
    <t>Pozostała działalność</t>
  </si>
  <si>
    <t>Wynagrodzenia bezosobowe</t>
  </si>
  <si>
    <t>DZIAŁ 010</t>
  </si>
  <si>
    <t>ROLNICTWO I ŁOWIECTWO</t>
  </si>
  <si>
    <t>DZIAŁ 757</t>
  </si>
  <si>
    <t>OBSŁUGA DŁUGU PUBLICZNEGO</t>
  </si>
  <si>
    <t>6298</t>
  </si>
  <si>
    <t>Środki na dofinansowanie własnych inwestycji gmin(związków gmin), powiatów(związków powiatów), samorządów województw, pozyskane z innych źródeł</t>
  </si>
  <si>
    <t>0960</t>
  </si>
  <si>
    <t>Otrzymane spadki, zapisy i darowizny w postaci pieniężnej</t>
  </si>
  <si>
    <t>DZIAŁ 756</t>
  </si>
  <si>
    <t>DOCHODY OD OSÓB PRAWNYCH, OD OSÓB FIZYCZNYCH I OD INNYCH JEDNOSTEK NIEPOSIADAJĄCYCH OSOBOWOŚCI PRAWNEJ ORAZ WYDATKI ZWIĄZANE Z ICH POBOREM</t>
  </si>
  <si>
    <t>75615</t>
  </si>
  <si>
    <t>Wpływy z podatku rolnego, podatku leśnego, podatku od czynności cywilnoprawnych, podatków i opłat lokalnych od osób prawnych i innych jednostek organizacyjnych</t>
  </si>
  <si>
    <t>75616</t>
  </si>
  <si>
    <t>Wpływy z podatku rolnego, podatku leśnego, podatku od spadków i darowizn, podatku od czynności cywilnoprawnych, podatków i opłat lokalnych od osób fizycznych</t>
  </si>
  <si>
    <t>0360</t>
  </si>
  <si>
    <t>0330</t>
  </si>
  <si>
    <t>Podatek leśny</t>
  </si>
  <si>
    <t>0320</t>
  </si>
  <si>
    <t>Podatek rolny</t>
  </si>
  <si>
    <t>90019</t>
  </si>
  <si>
    <t>Wpływy i wydatki związane z gromadzeniem środków z opłat i kar za korzystanie ze środowiska</t>
  </si>
  <si>
    <t>0460</t>
  </si>
  <si>
    <t>Wpływy z opłaty eksploatacyjnej</t>
  </si>
  <si>
    <t>DZIAŁ 758</t>
  </si>
  <si>
    <t>Rezerwy ogólne i celowe</t>
  </si>
  <si>
    <t>Rezerwy</t>
  </si>
  <si>
    <t>DZIAŁ 852</t>
  </si>
  <si>
    <t>POMOC SPOŁECZNA</t>
  </si>
  <si>
    <t>Ośrodki pomocy społecznej</t>
  </si>
  <si>
    <t>Zakup usług przez jednostki samorzadu terytorialnego od innych jednostek samorządu terytorialnego</t>
  </si>
  <si>
    <t>Świadczenia społeczne</t>
  </si>
  <si>
    <t>6058</t>
  </si>
  <si>
    <t>6059</t>
  </si>
  <si>
    <t>85220</t>
  </si>
  <si>
    <t>Jednostki specjalistycznego poradnictwa, mieszkania chronione i ośrodki interwencji kryzysowej</t>
  </si>
  <si>
    <t>DZIAŁ 921</t>
  </si>
  <si>
    <t>KULTURA I OCHRONA DZIEDZICTWA NARODOWEGO</t>
  </si>
  <si>
    <t>Pozostałe zadania w zakresie kultury</t>
  </si>
  <si>
    <t>2030</t>
  </si>
  <si>
    <t>01038</t>
  </si>
  <si>
    <t>Rozwój obszarów wiejskich</t>
  </si>
  <si>
    <t>Zakup usług remontowych</t>
  </si>
  <si>
    <t>DZIAŁ 600</t>
  </si>
  <si>
    <t>TRANSPORT I ŁĄCZNOŚĆ</t>
  </si>
  <si>
    <t>60016</t>
  </si>
  <si>
    <t>Drogi publiczne gminne</t>
  </si>
  <si>
    <t>DZIAŁ 801</t>
  </si>
  <si>
    <t>OŚWIATA I WYCHOWANIE</t>
  </si>
  <si>
    <t>80101</t>
  </si>
  <si>
    <t>Szkoły podstawowe</t>
  </si>
  <si>
    <t>Zakup usług dostępu do sieci Internet</t>
  </si>
  <si>
    <t>Zakup pomocy naukowych dydaktycznych i książek</t>
  </si>
  <si>
    <t>Dotacje celowe otrzymane z budżetu państwa na realizację  własnych  zadań bieżących gmin(zwiazków gmin)</t>
  </si>
  <si>
    <t>2330</t>
  </si>
  <si>
    <t>Dotacje celowe otrzymane od samorządu województwa na zadania bieżące realizowane na podstawie porozumień (umów) między jednostkami samorządu terytorialnego</t>
  </si>
  <si>
    <t>DZIAŁ 710</t>
  </si>
  <si>
    <t>DZIAŁALNOŚĆ USŁUGOWA</t>
  </si>
  <si>
    <t>71035</t>
  </si>
  <si>
    <t>Cmentarze</t>
  </si>
  <si>
    <t>2020</t>
  </si>
  <si>
    <t>Dotacje celowe otrzymane z budżetu państwa na zadania bieżące realizowane przez gminę na podstawie porozumień z organami administracji rządowej</t>
  </si>
  <si>
    <t>80113</t>
  </si>
  <si>
    <t>Dowożenie uczniów do szkół</t>
  </si>
  <si>
    <t>6260</t>
  </si>
  <si>
    <t>Dotacje otrzymane z funduszy celowych na finansowanie lub dofinansowanie kosztów realizacji inwestycji i zakupów inwestycyjnych jednostek sektora finansów publicznych</t>
  </si>
  <si>
    <t>80195</t>
  </si>
  <si>
    <t>85295</t>
  </si>
  <si>
    <t>92105</t>
  </si>
  <si>
    <t>2320</t>
  </si>
  <si>
    <t>Dotacje celowe otrzymane z powiatu na zadania bieżące realizowane na podstawie porozumień(umów)między jednostkami samorządu terytorialnego</t>
  </si>
  <si>
    <t>0310</t>
  </si>
  <si>
    <t>0340</t>
  </si>
  <si>
    <t>Podatek od nieruchomości</t>
  </si>
  <si>
    <t>Podatek od środków transportowych</t>
  </si>
  <si>
    <t>2440</t>
  </si>
  <si>
    <t>Dotacje otrzymane z funduszy celowych na realizację zadań bieżących jednostek sektora finansów publicznych</t>
  </si>
  <si>
    <t>75618</t>
  </si>
  <si>
    <t>Wpływy z innych opłat stanowiących dochody jednostek samorządu terytorialnego na podstawie ustaw</t>
  </si>
  <si>
    <t>0490</t>
  </si>
  <si>
    <t>Wpływy z innych lokalnych opłat pobieranych przez jednostki samorzadu terytorialnego na podstawie odrębnych ustaw</t>
  </si>
  <si>
    <t>0430</t>
  </si>
  <si>
    <t>Wpływy z opłaty targowej</t>
  </si>
  <si>
    <t>Podatek od spadków i darowizn</t>
  </si>
  <si>
    <t>6069</t>
  </si>
  <si>
    <t>4270</t>
  </si>
  <si>
    <t>01030</t>
  </si>
  <si>
    <t>Izby rolnicze</t>
  </si>
  <si>
    <t>2850</t>
  </si>
  <si>
    <t>Wpłaty gmin na rzecz izb rolniczych w wysopkości 2 % uzyskanych wpływów z podatku rolnego</t>
  </si>
  <si>
    <t>DZIAŁ 630</t>
  </si>
  <si>
    <t>TURYSTYKA</t>
  </si>
  <si>
    <t>63095</t>
  </si>
  <si>
    <t>4210</t>
  </si>
  <si>
    <t>Zakup materiałów i wyposażenia</t>
  </si>
  <si>
    <t>75702</t>
  </si>
  <si>
    <t>Obsługa papierów wartościowych, kredytów i pożyczek jednostek samorządu terytorialnego</t>
  </si>
  <si>
    <t>8070</t>
  </si>
  <si>
    <t>Odsetki i dyskonto od krajowych skarbowych papierów wartościowych oraz krajowych pożyczek i kredytów</t>
  </si>
  <si>
    <t>Podróże służbowe krajowe</t>
  </si>
  <si>
    <t>Inne formy pomocy dla uczniów</t>
  </si>
  <si>
    <t>Wydatki na zakupy inwestycyjne jednostek budżetowych</t>
  </si>
  <si>
    <t>Wydatki osobowe niezaliczane do wynagrodzeń</t>
  </si>
  <si>
    <t>Oświetlenie ulic, placów i dróg</t>
  </si>
  <si>
    <t>DZIAŁ 700</t>
  </si>
  <si>
    <t>GOSPODARKA MIESZKANIOWA</t>
  </si>
  <si>
    <t>70005</t>
  </si>
  <si>
    <t>Gospodarka gruntami i nieruchomościami</t>
  </si>
  <si>
    <t>RÓŻNE ROZLICZENIA</t>
  </si>
  <si>
    <t>DZIAŁ 750</t>
  </si>
  <si>
    <t>ADMINISTRACJA PUBLICZNA</t>
  </si>
  <si>
    <t>75023</t>
  </si>
  <si>
    <t>Urzędy gmin (miast i miast na prawach powiatu)</t>
  </si>
  <si>
    <t>4260</t>
  </si>
  <si>
    <t>Zakup energii</t>
  </si>
  <si>
    <t>DZIAŁ 754</t>
  </si>
  <si>
    <t>BEZPIECZEŃSTWO PUBLICZNE I OCHRONA PRZECIWPOŻAROWA</t>
  </si>
  <si>
    <t>75412</t>
  </si>
  <si>
    <t>Ochotnicze straze pożarne</t>
  </si>
  <si>
    <t>Składki na ubezpieczenie społeczne</t>
  </si>
  <si>
    <t>Dodatkowe wynagrodzenie roczne</t>
  </si>
  <si>
    <t>75414</t>
  </si>
  <si>
    <t>Obrona cywilna</t>
  </si>
  <si>
    <t>Delegacje służbowe krajowe</t>
  </si>
  <si>
    <t>6068</t>
  </si>
  <si>
    <t>Nr XLVI/356/06 z dnia  31 sierpnia 2006 roku</t>
  </si>
  <si>
    <t>Nr XLVI/356/06 z dnia  31 sierpnia 2006 r.</t>
  </si>
  <si>
    <t>01036</t>
  </si>
  <si>
    <t>Restrukturyzacja i modernizacja sektora żywnościowego oraz rozwój obszarów wiejskich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</si>
</sst>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0.0"/>
    <numFmt numFmtId="171" formatCode="0.000"/>
    <numFmt numFmtId="172" formatCode="#,##0.0"/>
  </numFmts>
  <fonts count="15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4"/>
      <name val="Arial CE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 CE"/>
      <family val="0"/>
    </font>
    <font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0" fillId="0" borderId="2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3" fontId="5" fillId="0" borderId="0" xfId="15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3" fontId="4" fillId="0" borderId="0" xfId="15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4" fillId="0" borderId="1" xfId="0" applyNumberFormat="1" applyFont="1" applyBorder="1" applyAlignment="1">
      <alignment vertical="center" wrapText="1"/>
    </xf>
    <xf numFmtId="49" fontId="5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3" fontId="5" fillId="0" borderId="0" xfId="15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49" fontId="5" fillId="0" borderId="8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" fontId="4" fillId="0" borderId="1" xfId="15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vertical="center"/>
    </xf>
    <xf numFmtId="4" fontId="5" fillId="0" borderId="1" xfId="15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vertical="center"/>
    </xf>
    <xf numFmtId="4" fontId="4" fillId="0" borderId="1" xfId="15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1" xfId="15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left" wrapText="1"/>
    </xf>
    <xf numFmtId="49" fontId="5" fillId="0" borderId="8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49" fontId="5" fillId="0" borderId="8" xfId="0" applyNumberFormat="1" applyFont="1" applyBorder="1" applyAlignment="1">
      <alignment vertical="center" wrapText="1"/>
    </xf>
    <xf numFmtId="4" fontId="4" fillId="0" borderId="1" xfId="15" applyNumberFormat="1" applyFont="1" applyBorder="1" applyAlignment="1">
      <alignment vertical="center" wrapText="1"/>
    </xf>
    <xf numFmtId="4" fontId="5" fillId="0" borderId="1" xfId="15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4" fontId="5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15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49" fontId="5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62"/>
  <sheetViews>
    <sheetView tabSelected="1" zoomScale="75" zoomScaleNormal="75" zoomScaleSheetLayoutView="50" workbookViewId="0" topLeftCell="A30">
      <selection activeCell="F51" sqref="F51"/>
    </sheetView>
  </sheetViews>
  <sheetFormatPr defaultColWidth="9.00390625" defaultRowHeight="12.75"/>
  <cols>
    <col min="1" max="1" width="15.75390625" style="11" customWidth="1"/>
    <col min="2" max="2" width="7.875" style="0" customWidth="1"/>
    <col min="3" max="3" width="56.625" style="0" customWidth="1"/>
    <col min="4" max="4" width="18.00390625" style="0" customWidth="1"/>
    <col min="5" max="5" width="19.375" style="0" customWidth="1"/>
    <col min="6" max="6" width="18.00390625" style="0" customWidth="1"/>
    <col min="7" max="7" width="24.25390625" style="0" customWidth="1"/>
    <col min="8" max="84" width="9.125" style="11" customWidth="1"/>
  </cols>
  <sheetData>
    <row r="1" spans="1:7" s="13" customFormat="1" ht="26.25">
      <c r="A1" s="101" t="s">
        <v>21</v>
      </c>
      <c r="B1" s="102"/>
      <c r="C1" s="102"/>
      <c r="D1" s="102"/>
      <c r="E1" s="102"/>
      <c r="F1" s="102"/>
      <c r="G1" s="12"/>
    </row>
    <row r="2" spans="1:7" s="13" customFormat="1" ht="15" customHeight="1">
      <c r="A2" s="42"/>
      <c r="B2" s="43"/>
      <c r="C2" s="43"/>
      <c r="D2" s="43"/>
      <c r="E2" s="99" t="s">
        <v>12</v>
      </c>
      <c r="F2" s="99"/>
      <c r="G2" s="99"/>
    </row>
    <row r="3" spans="1:7" s="13" customFormat="1" ht="17.25" customHeight="1">
      <c r="A3" s="42"/>
      <c r="B3" s="43"/>
      <c r="C3" s="43"/>
      <c r="D3" s="43"/>
      <c r="E3" s="99" t="s">
        <v>13</v>
      </c>
      <c r="F3" s="99"/>
      <c r="G3" s="99"/>
    </row>
    <row r="4" spans="1:7" s="13" customFormat="1" ht="16.5" customHeight="1">
      <c r="A4" s="47"/>
      <c r="B4" s="48"/>
      <c r="C4" s="48"/>
      <c r="D4" s="48"/>
      <c r="E4" s="100" t="s">
        <v>151</v>
      </c>
      <c r="F4" s="100"/>
      <c r="G4" s="100"/>
    </row>
    <row r="5" spans="1:7" s="15" customFormat="1" ht="29.25" customHeight="1">
      <c r="A5" s="1" t="s">
        <v>0</v>
      </c>
      <c r="B5" s="1" t="s">
        <v>7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</row>
    <row r="6" spans="1:7" s="16" customFormat="1" ht="15.75">
      <c r="A6" s="54">
        <v>1</v>
      </c>
      <c r="B6" s="55">
        <v>2</v>
      </c>
      <c r="C6" s="56">
        <v>3</v>
      </c>
      <c r="D6" s="56">
        <v>4</v>
      </c>
      <c r="E6" s="56">
        <v>5</v>
      </c>
      <c r="F6" s="57">
        <v>6</v>
      </c>
      <c r="G6" s="54">
        <v>7</v>
      </c>
    </row>
    <row r="7" spans="1:84" s="4" customFormat="1" ht="18" customHeight="1">
      <c r="A7" s="67" t="s">
        <v>26</v>
      </c>
      <c r="B7" s="7"/>
      <c r="C7" s="3" t="s">
        <v>27</v>
      </c>
      <c r="D7" s="72">
        <v>312000</v>
      </c>
      <c r="E7" s="73">
        <f>E8+E10</f>
        <v>301101.4</v>
      </c>
      <c r="F7" s="73">
        <f>F8+F10</f>
        <v>262488</v>
      </c>
      <c r="G7" s="73">
        <f>D7+E7-F7</f>
        <v>350613.4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</row>
    <row r="8" spans="1:84" s="4" customFormat="1" ht="32.25" customHeight="1">
      <c r="A8" s="67" t="s">
        <v>152</v>
      </c>
      <c r="B8" s="7"/>
      <c r="C8" s="3" t="s">
        <v>153</v>
      </c>
      <c r="D8" s="72">
        <v>0</v>
      </c>
      <c r="E8" s="79">
        <v>301101.4</v>
      </c>
      <c r="F8" s="73">
        <v>0</v>
      </c>
      <c r="G8" s="79">
        <f>D8+E8-F8</f>
        <v>301101.4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</row>
    <row r="9" spans="1:84" s="4" customFormat="1" ht="49.5" customHeight="1">
      <c r="A9" s="67"/>
      <c r="B9" s="7">
        <v>6298</v>
      </c>
      <c r="C9" s="64" t="s">
        <v>31</v>
      </c>
      <c r="D9" s="74">
        <v>0</v>
      </c>
      <c r="E9" s="75">
        <v>301101.4</v>
      </c>
      <c r="F9" s="75">
        <v>0</v>
      </c>
      <c r="G9" s="75">
        <f>D9+E9-F9</f>
        <v>301101.4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</row>
    <row r="10" spans="1:84" s="10" customFormat="1" ht="15.75">
      <c r="A10" s="8" t="s">
        <v>65</v>
      </c>
      <c r="B10" s="9"/>
      <c r="C10" s="58" t="s">
        <v>66</v>
      </c>
      <c r="D10" s="72">
        <v>262488</v>
      </c>
      <c r="E10" s="73">
        <f>SUM(E11:E11)</f>
        <v>0</v>
      </c>
      <c r="F10" s="73">
        <f>SUM(F11:F11)</f>
        <v>262488</v>
      </c>
      <c r="G10" s="73">
        <f>D10+E10-F10</f>
        <v>0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</row>
    <row r="11" spans="1:84" s="46" customFormat="1" ht="47.25">
      <c r="A11" s="29"/>
      <c r="B11" s="59" t="s">
        <v>30</v>
      </c>
      <c r="C11" s="64" t="s">
        <v>31</v>
      </c>
      <c r="D11" s="74">
        <v>262488</v>
      </c>
      <c r="E11" s="75">
        <v>0</v>
      </c>
      <c r="F11" s="75">
        <v>262488</v>
      </c>
      <c r="G11" s="75">
        <f>D11+E11-F11</f>
        <v>0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</row>
    <row r="12" spans="1:84" s="4" customFormat="1" ht="27" customHeight="1">
      <c r="A12" s="67" t="s">
        <v>68</v>
      </c>
      <c r="B12" s="7"/>
      <c r="C12" s="3" t="s">
        <v>69</v>
      </c>
      <c r="D12" s="72">
        <v>0</v>
      </c>
      <c r="E12" s="73">
        <f>E13</f>
        <v>30000</v>
      </c>
      <c r="F12" s="73">
        <f>F13</f>
        <v>0</v>
      </c>
      <c r="G12" s="73">
        <f>D12+E12-F12</f>
        <v>30000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</row>
    <row r="13" spans="1:84" s="10" customFormat="1" ht="15.75">
      <c r="A13" s="8" t="s">
        <v>70</v>
      </c>
      <c r="B13" s="9"/>
      <c r="C13" s="58" t="s">
        <v>71</v>
      </c>
      <c r="D13" s="72">
        <v>0</v>
      </c>
      <c r="E13" s="73">
        <f>SUM(E14:E14)</f>
        <v>30000</v>
      </c>
      <c r="F13" s="73">
        <f>SUM(F14:F14)</f>
        <v>0</v>
      </c>
      <c r="G13" s="73">
        <f>D13+E13-F13</f>
        <v>30000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</row>
    <row r="14" spans="1:84" s="46" customFormat="1" ht="47.25">
      <c r="A14" s="29"/>
      <c r="B14" s="59" t="s">
        <v>79</v>
      </c>
      <c r="C14" s="64" t="s">
        <v>80</v>
      </c>
      <c r="D14" s="74">
        <v>0</v>
      </c>
      <c r="E14" s="75">
        <v>30000</v>
      </c>
      <c r="F14" s="75">
        <v>0</v>
      </c>
      <c r="G14" s="75">
        <f>D14+E14-F14</f>
        <v>30000</v>
      </c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</row>
    <row r="15" spans="1:84" s="4" customFormat="1" ht="24" customHeight="1">
      <c r="A15" s="67" t="s">
        <v>81</v>
      </c>
      <c r="B15" s="7"/>
      <c r="C15" s="3" t="s">
        <v>82</v>
      </c>
      <c r="D15" s="72">
        <v>0</v>
      </c>
      <c r="E15" s="73">
        <f>E16</f>
        <v>9760</v>
      </c>
      <c r="F15" s="73">
        <f>F16</f>
        <v>0</v>
      </c>
      <c r="G15" s="73">
        <f>D15+E15-F15</f>
        <v>9760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</row>
    <row r="16" spans="1:84" s="10" customFormat="1" ht="15.75">
      <c r="A16" s="8" t="s">
        <v>83</v>
      </c>
      <c r="B16" s="9"/>
      <c r="C16" s="58" t="s">
        <v>84</v>
      </c>
      <c r="D16" s="72">
        <v>0</v>
      </c>
      <c r="E16" s="73">
        <f>SUM(E17:E18)</f>
        <v>9760</v>
      </c>
      <c r="F16" s="73">
        <f>SUM(F17:F18)</f>
        <v>0</v>
      </c>
      <c r="G16" s="73">
        <f>D16+E16-F16</f>
        <v>9760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</row>
    <row r="17" spans="1:84" s="46" customFormat="1" ht="15.75">
      <c r="A17" s="29"/>
      <c r="B17" s="59" t="s">
        <v>32</v>
      </c>
      <c r="C17" s="84" t="s">
        <v>33</v>
      </c>
      <c r="D17" s="74">
        <v>0</v>
      </c>
      <c r="E17" s="75">
        <v>7760</v>
      </c>
      <c r="F17" s="75">
        <v>0</v>
      </c>
      <c r="G17" s="75">
        <f>D17+E17-F17</f>
        <v>7760</v>
      </c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</row>
    <row r="18" spans="1:84" s="46" customFormat="1" ht="47.25">
      <c r="A18" s="29"/>
      <c r="B18" s="59" t="s">
        <v>85</v>
      </c>
      <c r="C18" s="64" t="s">
        <v>86</v>
      </c>
      <c r="D18" s="74">
        <v>0</v>
      </c>
      <c r="E18" s="75">
        <v>2000</v>
      </c>
      <c r="F18" s="75">
        <v>0</v>
      </c>
      <c r="G18" s="75">
        <f>D18+E18-F18</f>
        <v>2000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</row>
    <row r="19" spans="1:84" s="4" customFormat="1" ht="69.75" customHeight="1">
      <c r="A19" s="67" t="s">
        <v>34</v>
      </c>
      <c r="B19" s="7"/>
      <c r="C19" s="3" t="s">
        <v>35</v>
      </c>
      <c r="D19" s="72">
        <v>9411560</v>
      </c>
      <c r="E19" s="73">
        <f>E20+E23+E30</f>
        <v>166488</v>
      </c>
      <c r="F19" s="73">
        <f>F20+F23+F30</f>
        <v>166490</v>
      </c>
      <c r="G19" s="73">
        <f>D19+E19-F19</f>
        <v>9411558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</row>
    <row r="20" spans="1:84" s="10" customFormat="1" ht="47.25">
      <c r="A20" s="8" t="s">
        <v>36</v>
      </c>
      <c r="B20" s="9"/>
      <c r="C20" s="58" t="s">
        <v>37</v>
      </c>
      <c r="D20" s="72">
        <v>3089263</v>
      </c>
      <c r="E20" s="73">
        <f>SUM(E21:E22)</f>
        <v>31400</v>
      </c>
      <c r="F20" s="73">
        <f>SUM(F21:F22)</f>
        <v>75000</v>
      </c>
      <c r="G20" s="73">
        <f>D20+E20-F20</f>
        <v>3045663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</row>
    <row r="21" spans="1:84" s="46" customFormat="1" ht="15.75">
      <c r="A21" s="29"/>
      <c r="B21" s="59" t="s">
        <v>96</v>
      </c>
      <c r="C21" s="83" t="s">
        <v>98</v>
      </c>
      <c r="D21" s="74">
        <v>2730778</v>
      </c>
      <c r="E21" s="75">
        <v>0</v>
      </c>
      <c r="F21" s="75">
        <v>75000</v>
      </c>
      <c r="G21" s="75">
        <f>D21+E21-F21</f>
        <v>2655778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</row>
    <row r="22" spans="1:84" s="46" customFormat="1" ht="15.75">
      <c r="A22" s="29"/>
      <c r="B22" s="59" t="s">
        <v>97</v>
      </c>
      <c r="C22" s="83" t="s">
        <v>99</v>
      </c>
      <c r="D22" s="74">
        <v>41598</v>
      </c>
      <c r="E22" s="75">
        <v>31400</v>
      </c>
      <c r="F22" s="75">
        <v>0</v>
      </c>
      <c r="G22" s="75">
        <f>D22+E22-F22</f>
        <v>72998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</row>
    <row r="23" spans="1:84" s="46" customFormat="1" ht="63">
      <c r="A23" s="68" t="s">
        <v>38</v>
      </c>
      <c r="B23" s="68"/>
      <c r="C23" s="58" t="s">
        <v>39</v>
      </c>
      <c r="D23" s="78">
        <v>2276218</v>
      </c>
      <c r="E23" s="78">
        <f>SUM(E24:E29)</f>
        <v>132500</v>
      </c>
      <c r="F23" s="78">
        <f>SUM(F24:F29)</f>
        <v>91490</v>
      </c>
      <c r="G23" s="79">
        <f>D23+E23-F23</f>
        <v>2317228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</row>
    <row r="24" spans="1:84" s="46" customFormat="1" ht="15.75">
      <c r="A24" s="29"/>
      <c r="B24" s="59" t="s">
        <v>96</v>
      </c>
      <c r="C24" s="83" t="s">
        <v>98</v>
      </c>
      <c r="D24" s="74">
        <v>1238092</v>
      </c>
      <c r="E24" s="75">
        <v>69200</v>
      </c>
      <c r="F24" s="75">
        <v>0</v>
      </c>
      <c r="G24" s="75">
        <f aca="true" t="shared" si="0" ref="G24:G30">D24+E24-F24</f>
        <v>1307292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</row>
    <row r="25" spans="1:84" s="46" customFormat="1" ht="15.75">
      <c r="A25" s="29"/>
      <c r="B25" s="59" t="s">
        <v>43</v>
      </c>
      <c r="C25" s="83" t="s">
        <v>44</v>
      </c>
      <c r="D25" s="74">
        <v>573105</v>
      </c>
      <c r="E25" s="75">
        <v>0</v>
      </c>
      <c r="F25" s="75">
        <v>70300</v>
      </c>
      <c r="G25" s="75">
        <f t="shared" si="0"/>
        <v>502805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</row>
    <row r="26" spans="1:84" s="46" customFormat="1" ht="15.75">
      <c r="A26" s="87"/>
      <c r="B26" s="29" t="s">
        <v>41</v>
      </c>
      <c r="C26" s="83" t="s">
        <v>42</v>
      </c>
      <c r="D26" s="74">
        <v>7452</v>
      </c>
      <c r="E26" s="75">
        <v>0</v>
      </c>
      <c r="F26" s="75">
        <v>550</v>
      </c>
      <c r="G26" s="75">
        <f t="shared" si="0"/>
        <v>6902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</row>
    <row r="27" spans="1:84" s="46" customFormat="1" ht="15.75">
      <c r="A27" s="29"/>
      <c r="B27" s="59" t="s">
        <v>97</v>
      </c>
      <c r="C27" s="83" t="s">
        <v>99</v>
      </c>
      <c r="D27" s="74">
        <v>86275</v>
      </c>
      <c r="E27" s="75">
        <v>43300</v>
      </c>
      <c r="F27" s="75">
        <v>0</v>
      </c>
      <c r="G27" s="75">
        <f t="shared" si="0"/>
        <v>129575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</row>
    <row r="28" spans="1:84" s="46" customFormat="1" ht="15.75">
      <c r="A28" s="29"/>
      <c r="B28" s="59" t="s">
        <v>40</v>
      </c>
      <c r="C28" s="83" t="s">
        <v>108</v>
      </c>
      <c r="D28" s="74">
        <v>30000</v>
      </c>
      <c r="E28" s="75">
        <v>20000</v>
      </c>
      <c r="F28" s="75">
        <v>0</v>
      </c>
      <c r="G28" s="75">
        <f t="shared" si="0"/>
        <v>50000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</row>
    <row r="29" spans="1:84" s="46" customFormat="1" ht="15.75">
      <c r="A29" s="29"/>
      <c r="B29" s="59" t="s">
        <v>106</v>
      </c>
      <c r="C29" s="83" t="s">
        <v>107</v>
      </c>
      <c r="D29" s="74">
        <v>60900</v>
      </c>
      <c r="E29" s="75">
        <v>0</v>
      </c>
      <c r="F29" s="75">
        <v>20640</v>
      </c>
      <c r="G29" s="75">
        <f t="shared" si="0"/>
        <v>40260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</row>
    <row r="30" spans="1:84" s="46" customFormat="1" ht="31.5">
      <c r="A30" s="68" t="s">
        <v>102</v>
      </c>
      <c r="B30" s="68"/>
      <c r="C30" s="58" t="s">
        <v>103</v>
      </c>
      <c r="D30" s="78">
        <v>661918</v>
      </c>
      <c r="E30" s="78">
        <f>SUM(E31:E31)</f>
        <v>2588</v>
      </c>
      <c r="F30" s="78">
        <f>SUM(F31:F31)</f>
        <v>0</v>
      </c>
      <c r="G30" s="79">
        <f t="shared" si="0"/>
        <v>664506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</row>
    <row r="31" spans="1:84" s="46" customFormat="1" ht="46.5" customHeight="1">
      <c r="A31" s="29"/>
      <c r="B31" s="59" t="s">
        <v>104</v>
      </c>
      <c r="C31" s="83" t="s">
        <v>105</v>
      </c>
      <c r="D31" s="74">
        <v>21568</v>
      </c>
      <c r="E31" s="75">
        <v>2588</v>
      </c>
      <c r="F31" s="75">
        <v>0</v>
      </c>
      <c r="G31" s="75">
        <f>D31+E31-F31</f>
        <v>24156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</row>
    <row r="32" spans="1:84" s="4" customFormat="1" ht="24" customHeight="1">
      <c r="A32" s="67" t="s">
        <v>72</v>
      </c>
      <c r="B32" s="7"/>
      <c r="C32" s="3" t="s">
        <v>73</v>
      </c>
      <c r="D32" s="72">
        <v>243099</v>
      </c>
      <c r="E32" s="73">
        <f>E33+E36+E38</f>
        <v>188754</v>
      </c>
      <c r="F32" s="73">
        <f>F33+F36+F38</f>
        <v>0</v>
      </c>
      <c r="G32" s="73">
        <f aca="true" t="shared" si="1" ref="G32:G37">D32+E32-F32</f>
        <v>431853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</row>
    <row r="33" spans="1:84" s="10" customFormat="1" ht="15.75">
      <c r="A33" s="8" t="s">
        <v>74</v>
      </c>
      <c r="B33" s="9"/>
      <c r="C33" s="58" t="s">
        <v>75</v>
      </c>
      <c r="D33" s="72">
        <v>7979</v>
      </c>
      <c r="E33" s="73">
        <f>SUM(E34:E35)</f>
        <v>8227</v>
      </c>
      <c r="F33" s="73">
        <f>SUM(F34:F35)</f>
        <v>0</v>
      </c>
      <c r="G33" s="73">
        <f t="shared" si="1"/>
        <v>16206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</row>
    <row r="34" spans="1:84" s="46" customFormat="1" ht="31.5">
      <c r="A34" s="29"/>
      <c r="B34" s="59" t="s">
        <v>64</v>
      </c>
      <c r="C34" s="83" t="s">
        <v>78</v>
      </c>
      <c r="D34" s="74">
        <v>4562</v>
      </c>
      <c r="E34" s="75">
        <v>727</v>
      </c>
      <c r="F34" s="75">
        <v>0</v>
      </c>
      <c r="G34" s="75">
        <f t="shared" si="1"/>
        <v>5289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</row>
    <row r="35" spans="1:84" s="46" customFormat="1" ht="31.5">
      <c r="A35" s="29"/>
      <c r="B35" s="59" t="s">
        <v>100</v>
      </c>
      <c r="C35" s="83" t="s">
        <v>101</v>
      </c>
      <c r="D35" s="74">
        <v>0</v>
      </c>
      <c r="E35" s="75">
        <v>7500</v>
      </c>
      <c r="F35" s="75">
        <v>0</v>
      </c>
      <c r="G35" s="75">
        <f t="shared" si="1"/>
        <v>7500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</row>
    <row r="36" spans="1:84" s="46" customFormat="1" ht="15.75">
      <c r="A36" s="68" t="s">
        <v>87</v>
      </c>
      <c r="B36" s="68"/>
      <c r="C36" s="90" t="s">
        <v>88</v>
      </c>
      <c r="D36" s="78">
        <v>0</v>
      </c>
      <c r="E36" s="78">
        <f>E37</f>
        <v>172500</v>
      </c>
      <c r="F36" s="78">
        <f>F37</f>
        <v>0</v>
      </c>
      <c r="G36" s="79">
        <f t="shared" si="1"/>
        <v>172500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</row>
    <row r="37" spans="1:84" s="46" customFormat="1" ht="47.25">
      <c r="A37" s="87"/>
      <c r="B37" s="29" t="s">
        <v>89</v>
      </c>
      <c r="C37" s="83" t="s">
        <v>90</v>
      </c>
      <c r="D37" s="74">
        <v>0</v>
      </c>
      <c r="E37" s="75">
        <v>172500</v>
      </c>
      <c r="F37" s="75"/>
      <c r="G37" s="79">
        <f t="shared" si="1"/>
        <v>172500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</row>
    <row r="38" spans="1:84" s="10" customFormat="1" ht="15.75">
      <c r="A38" s="8" t="s">
        <v>91</v>
      </c>
      <c r="B38" s="9"/>
      <c r="C38" s="58" t="s">
        <v>24</v>
      </c>
      <c r="D38" s="72">
        <v>0</v>
      </c>
      <c r="E38" s="73">
        <f>SUM(E39:E39)</f>
        <v>8027</v>
      </c>
      <c r="F38" s="73">
        <f>SUM(F39:F39)</f>
        <v>0</v>
      </c>
      <c r="G38" s="73">
        <f aca="true" t="shared" si="2" ref="G38:G51">D38+E38-F38</f>
        <v>8027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</row>
    <row r="39" spans="1:84" s="46" customFormat="1" ht="31.5">
      <c r="A39" s="29"/>
      <c r="B39" s="59" t="s">
        <v>64</v>
      </c>
      <c r="C39" s="83" t="s">
        <v>78</v>
      </c>
      <c r="D39" s="74">
        <v>0</v>
      </c>
      <c r="E39" s="75">
        <v>8027</v>
      </c>
      <c r="F39" s="75">
        <v>0</v>
      </c>
      <c r="G39" s="75">
        <f t="shared" si="2"/>
        <v>8027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</row>
    <row r="40" spans="1:84" s="4" customFormat="1" ht="24.75" customHeight="1">
      <c r="A40" s="67" t="s">
        <v>52</v>
      </c>
      <c r="B40" s="7"/>
      <c r="C40" s="3" t="s">
        <v>53</v>
      </c>
      <c r="D40" s="72">
        <v>5896824</v>
      </c>
      <c r="E40" s="73">
        <f>E41+E43</f>
        <v>235970</v>
      </c>
      <c r="F40" s="73">
        <f>F41+F43</f>
        <v>0</v>
      </c>
      <c r="G40" s="73">
        <f t="shared" si="2"/>
        <v>6132794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</row>
    <row r="41" spans="1:84" s="10" customFormat="1" ht="31.5">
      <c r="A41" s="8" t="s">
        <v>59</v>
      </c>
      <c r="B41" s="9"/>
      <c r="C41" s="58" t="s">
        <v>60</v>
      </c>
      <c r="D41" s="72">
        <v>0</v>
      </c>
      <c r="E41" s="73">
        <f>SUM(E42:E42)</f>
        <v>5000</v>
      </c>
      <c r="F41" s="73">
        <f>SUM(F42:F42)</f>
        <v>0</v>
      </c>
      <c r="G41" s="73">
        <f t="shared" si="2"/>
        <v>5000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</row>
    <row r="42" spans="1:84" s="46" customFormat="1" ht="31.5">
      <c r="A42" s="29"/>
      <c r="B42" s="59" t="s">
        <v>64</v>
      </c>
      <c r="C42" s="83" t="s">
        <v>78</v>
      </c>
      <c r="D42" s="74">
        <v>0</v>
      </c>
      <c r="E42" s="75">
        <v>5000</v>
      </c>
      <c r="F42" s="75">
        <v>0</v>
      </c>
      <c r="G42" s="75">
        <f t="shared" si="2"/>
        <v>5000</v>
      </c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</row>
    <row r="43" spans="1:84" s="46" customFormat="1" ht="15.75">
      <c r="A43" s="68" t="s">
        <v>92</v>
      </c>
      <c r="B43" s="68"/>
      <c r="C43" s="90" t="s">
        <v>24</v>
      </c>
      <c r="D43" s="78">
        <v>362300</v>
      </c>
      <c r="E43" s="78">
        <f>E44</f>
        <v>230970</v>
      </c>
      <c r="F43" s="78">
        <f>F44</f>
        <v>0</v>
      </c>
      <c r="G43" s="79">
        <f t="shared" si="2"/>
        <v>593270</v>
      </c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</row>
    <row r="44" spans="1:84" s="46" customFormat="1" ht="31.5">
      <c r="A44" s="87"/>
      <c r="B44" s="29" t="s">
        <v>64</v>
      </c>
      <c r="C44" s="83" t="s">
        <v>78</v>
      </c>
      <c r="D44" s="74">
        <v>362300</v>
      </c>
      <c r="E44" s="75">
        <v>230970</v>
      </c>
      <c r="F44" s="75"/>
      <c r="G44" s="79">
        <f t="shared" si="2"/>
        <v>593270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</row>
    <row r="45" spans="1:84" s="4" customFormat="1" ht="39.75" customHeight="1">
      <c r="A45" s="67" t="s">
        <v>19</v>
      </c>
      <c r="B45" s="7"/>
      <c r="C45" s="3" t="s">
        <v>20</v>
      </c>
      <c r="D45" s="72">
        <v>1101029.08</v>
      </c>
      <c r="E45" s="73">
        <f>E46</f>
        <v>3950</v>
      </c>
      <c r="F45" s="73">
        <f>F46</f>
        <v>0</v>
      </c>
      <c r="G45" s="73">
        <f t="shared" si="2"/>
        <v>1104979.08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</row>
    <row r="46" spans="1:84" s="71" customFormat="1" ht="31.5">
      <c r="A46" s="68" t="s">
        <v>45</v>
      </c>
      <c r="B46" s="80"/>
      <c r="C46" s="81" t="s">
        <v>46</v>
      </c>
      <c r="D46" s="78">
        <v>10000</v>
      </c>
      <c r="E46" s="79">
        <f>E47</f>
        <v>3950</v>
      </c>
      <c r="F46" s="79">
        <f>F47</f>
        <v>0</v>
      </c>
      <c r="G46" s="75">
        <f t="shared" si="2"/>
        <v>13950</v>
      </c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</row>
    <row r="47" spans="1:84" s="46" customFormat="1" ht="15.75">
      <c r="A47" s="29"/>
      <c r="B47" s="59" t="s">
        <v>47</v>
      </c>
      <c r="C47" s="82" t="s">
        <v>48</v>
      </c>
      <c r="D47" s="74">
        <v>10000</v>
      </c>
      <c r="E47" s="75">
        <v>3950</v>
      </c>
      <c r="F47" s="75">
        <v>0</v>
      </c>
      <c r="G47" s="75">
        <f t="shared" si="2"/>
        <v>13950</v>
      </c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</row>
    <row r="48" spans="1:84" s="4" customFormat="1" ht="38.25" customHeight="1">
      <c r="A48" s="67" t="s">
        <v>61</v>
      </c>
      <c r="B48" s="7"/>
      <c r="C48" s="3" t="s">
        <v>62</v>
      </c>
      <c r="D48" s="72">
        <v>0</v>
      </c>
      <c r="E48" s="73">
        <f>E49</f>
        <v>600</v>
      </c>
      <c r="F48" s="73">
        <f>F49</f>
        <v>0</v>
      </c>
      <c r="G48" s="73">
        <f t="shared" si="2"/>
        <v>600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</row>
    <row r="49" spans="1:84" s="10" customFormat="1" ht="15.75">
      <c r="A49" s="8" t="s">
        <v>93</v>
      </c>
      <c r="B49" s="9"/>
      <c r="C49" s="58" t="s">
        <v>63</v>
      </c>
      <c r="D49" s="72">
        <v>0</v>
      </c>
      <c r="E49" s="73">
        <f>SUM(E50:E50)</f>
        <v>600</v>
      </c>
      <c r="F49" s="73">
        <f>SUM(F50:F50)</f>
        <v>0</v>
      </c>
      <c r="G49" s="73">
        <f t="shared" si="2"/>
        <v>600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</row>
    <row r="50" spans="1:84" s="46" customFormat="1" ht="47.25">
      <c r="A50" s="29"/>
      <c r="B50" s="59" t="s">
        <v>94</v>
      </c>
      <c r="C50" s="64" t="s">
        <v>95</v>
      </c>
      <c r="D50" s="74">
        <v>0</v>
      </c>
      <c r="E50" s="75">
        <v>600</v>
      </c>
      <c r="F50" s="75">
        <v>0</v>
      </c>
      <c r="G50" s="75">
        <f t="shared" si="2"/>
        <v>600</v>
      </c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</row>
    <row r="51" spans="1:84" ht="26.25" customHeight="1">
      <c r="A51" s="1"/>
      <c r="B51" s="2"/>
      <c r="C51" s="1" t="s">
        <v>6</v>
      </c>
      <c r="D51" s="73">
        <v>28723279.08</v>
      </c>
      <c r="E51" s="73">
        <f>E45+E12+E7+E40+E48+E32+E15+E19</f>
        <v>936623.4</v>
      </c>
      <c r="F51" s="73">
        <f>F45+F12+F7+F40+F48+F32+F15+F19</f>
        <v>428978</v>
      </c>
      <c r="G51" s="73">
        <f>D51+E51-F51</f>
        <v>29230924.479999997</v>
      </c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</row>
    <row r="52" spans="1:84" s="46" customFormat="1" ht="27" customHeight="1">
      <c r="A52" s="65"/>
      <c r="B52" s="65"/>
      <c r="C52" s="66"/>
      <c r="D52" s="62"/>
      <c r="E52" s="14"/>
      <c r="F52" s="20" t="s">
        <v>14</v>
      </c>
      <c r="G52" s="20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</row>
    <row r="53" spans="1:84" s="46" customFormat="1" ht="36" customHeight="1">
      <c r="A53" s="65"/>
      <c r="B53" s="65"/>
      <c r="C53" s="66"/>
      <c r="D53" s="62"/>
      <c r="E53" s="20"/>
      <c r="F53" s="20" t="s">
        <v>15</v>
      </c>
      <c r="G53" s="20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</row>
    <row r="54" ht="12.75">
      <c r="G54" s="88"/>
    </row>
    <row r="55" spans="1:84" s="10" customFormat="1" ht="24" customHeight="1">
      <c r="A55" s="32"/>
      <c r="B55" s="33"/>
      <c r="C55" s="53"/>
      <c r="D55" s="49"/>
      <c r="E55" s="52"/>
      <c r="F55" s="52"/>
      <c r="G55" s="52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</row>
    <row r="56" spans="1:84" s="10" customFormat="1" ht="15.75">
      <c r="A56" s="32"/>
      <c r="B56" s="33"/>
      <c r="C56" s="34"/>
      <c r="D56" s="35"/>
      <c r="E56" s="21"/>
      <c r="F56" s="36"/>
      <c r="G56" s="31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</row>
    <row r="57" spans="1:84" s="19" customFormat="1" ht="28.5" customHeight="1">
      <c r="A57" s="50"/>
      <c r="B57" s="51"/>
      <c r="C57" s="50"/>
      <c r="D57" s="52"/>
      <c r="E57" s="52"/>
      <c r="F57" s="52"/>
      <c r="G57" s="52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</row>
    <row r="58" spans="2:7" ht="12.75">
      <c r="B58" s="11"/>
      <c r="C58" s="11"/>
      <c r="D58" s="11"/>
      <c r="E58" s="11"/>
      <c r="F58" s="11"/>
      <c r="G58" s="11"/>
    </row>
    <row r="59" spans="1:84" s="10" customFormat="1" ht="15.75">
      <c r="A59" s="32"/>
      <c r="B59" s="33"/>
      <c r="C59" s="34"/>
      <c r="D59" s="35"/>
      <c r="E59" s="73"/>
      <c r="F59" s="20"/>
      <c r="G59" s="20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</row>
    <row r="60" spans="2:7" ht="15">
      <c r="B60" s="11"/>
      <c r="C60" s="11"/>
      <c r="D60" s="11"/>
      <c r="E60" s="20"/>
      <c r="F60" s="20"/>
      <c r="G60" s="20"/>
    </row>
    <row r="61" spans="2:7" ht="20.25" customHeight="1">
      <c r="B61" s="11"/>
      <c r="C61" s="14"/>
      <c r="D61" s="20"/>
      <c r="E61" s="20"/>
      <c r="F61" s="20"/>
      <c r="G61" s="20"/>
    </row>
    <row r="62" spans="2:7" ht="15" customHeight="1">
      <c r="B62" s="11"/>
      <c r="C62" s="14"/>
      <c r="D62" s="20"/>
      <c r="E62" s="21"/>
      <c r="F62" s="36"/>
      <c r="G62" s="31"/>
    </row>
  </sheetData>
  <mergeCells count="4">
    <mergeCell ref="E2:G2"/>
    <mergeCell ref="E3:G3"/>
    <mergeCell ref="E4:G4"/>
    <mergeCell ref="A1:F1"/>
  </mergeCells>
  <printOptions horizontalCentered="1"/>
  <pageMargins left="0.58" right="0.39" top="0.73" bottom="0.5905511811023623" header="0.5118110236220472" footer="0.5118110236220472"/>
  <pageSetup horizontalDpi="144" verticalDpi="144" orientation="landscape" paperSize="9" scale="85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F170"/>
  <sheetViews>
    <sheetView workbookViewId="0" topLeftCell="A68">
      <selection activeCell="V81" sqref="V81"/>
    </sheetView>
  </sheetViews>
  <sheetFormatPr defaultColWidth="9.00390625" defaultRowHeight="12.75"/>
  <cols>
    <col min="1" max="1" width="12.125" style="11" customWidth="1"/>
    <col min="2" max="2" width="6.75390625" style="11" customWidth="1"/>
    <col min="3" max="3" width="38.75390625" style="0" customWidth="1"/>
    <col min="4" max="4" width="14.25390625" style="0" bestFit="1" customWidth="1"/>
    <col min="5" max="5" width="15.375" style="0" customWidth="1"/>
    <col min="6" max="6" width="18.875" style="0" customWidth="1"/>
    <col min="7" max="7" width="23.00390625" style="0" customWidth="1"/>
    <col min="8" max="21" width="9.125" style="11" hidden="1" customWidth="1"/>
  </cols>
  <sheetData>
    <row r="1" spans="1:7" ht="21.75" customHeight="1">
      <c r="A1" s="104" t="s">
        <v>23</v>
      </c>
      <c r="B1" s="105"/>
      <c r="C1" s="105"/>
      <c r="D1" s="105"/>
      <c r="E1" s="105"/>
      <c r="F1" s="105"/>
      <c r="G1" s="22" t="s">
        <v>8</v>
      </c>
    </row>
    <row r="2" spans="1:7" ht="12.75">
      <c r="A2" s="24"/>
      <c r="B2" s="24"/>
      <c r="C2" s="22"/>
      <c r="D2" s="22"/>
      <c r="E2" s="22"/>
      <c r="F2" s="106" t="s">
        <v>9</v>
      </c>
      <c r="G2" s="106"/>
    </row>
    <row r="3" spans="1:7" ht="12.75">
      <c r="A3" s="41"/>
      <c r="B3" s="41"/>
      <c r="C3" s="23"/>
      <c r="D3" s="23"/>
      <c r="E3" s="23"/>
      <c r="F3" s="103" t="s">
        <v>11</v>
      </c>
      <c r="G3" s="103"/>
    </row>
    <row r="4" spans="1:7" ht="12.75">
      <c r="A4" s="41"/>
      <c r="B4" s="41"/>
      <c r="C4" s="23"/>
      <c r="D4" s="23"/>
      <c r="E4" s="23"/>
      <c r="F4" s="108" t="s">
        <v>150</v>
      </c>
      <c r="G4" s="108"/>
    </row>
    <row r="5" spans="1:24" ht="25.5" customHeight="1">
      <c r="A5" s="25" t="s">
        <v>0</v>
      </c>
      <c r="B5" s="25" t="s">
        <v>7</v>
      </c>
      <c r="C5" s="39" t="s">
        <v>1</v>
      </c>
      <c r="D5" s="26" t="s">
        <v>2</v>
      </c>
      <c r="E5" s="25" t="s">
        <v>3</v>
      </c>
      <c r="F5" s="30" t="s">
        <v>4</v>
      </c>
      <c r="G5" s="37" t="s">
        <v>10</v>
      </c>
      <c r="V5" s="5"/>
      <c r="W5" s="107"/>
      <c r="X5" s="107"/>
    </row>
    <row r="6" spans="1:24" ht="13.5" customHeight="1">
      <c r="A6" s="27">
        <v>1</v>
      </c>
      <c r="B6" s="27">
        <v>2</v>
      </c>
      <c r="C6" s="40">
        <v>3</v>
      </c>
      <c r="D6" s="27">
        <v>4</v>
      </c>
      <c r="E6" s="27">
        <v>5</v>
      </c>
      <c r="F6" s="27">
        <v>6</v>
      </c>
      <c r="G6" s="38">
        <v>7</v>
      </c>
      <c r="W6" s="103"/>
      <c r="X6" s="103"/>
    </row>
    <row r="7" spans="1:84" s="4" customFormat="1" ht="15.75">
      <c r="A7" s="6" t="s">
        <v>26</v>
      </c>
      <c r="B7" s="7"/>
      <c r="C7" s="3" t="s">
        <v>27</v>
      </c>
      <c r="D7" s="76">
        <v>1153089</v>
      </c>
      <c r="E7" s="73">
        <f>E15+E8+E10</f>
        <v>499533</v>
      </c>
      <c r="F7" s="73">
        <f>F15+F8+F10</f>
        <v>457831.6</v>
      </c>
      <c r="G7" s="73">
        <f aca="true" t="shared" si="0" ref="G7:G55">D7+E7-F7</f>
        <v>1194790.4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</row>
    <row r="8" spans="1:84" s="10" customFormat="1" ht="15.75">
      <c r="A8" s="8" t="s">
        <v>111</v>
      </c>
      <c r="B8" s="9"/>
      <c r="C8" s="58" t="s">
        <v>112</v>
      </c>
      <c r="D8" s="72">
        <v>16675</v>
      </c>
      <c r="E8" s="73">
        <f>SUM(E9:E9)</f>
        <v>0</v>
      </c>
      <c r="F8" s="73">
        <f>SUM(F9:F9)</f>
        <v>4000</v>
      </c>
      <c r="G8" s="73">
        <f t="shared" si="0"/>
        <v>12675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</row>
    <row r="9" spans="1:84" s="10" customFormat="1" ht="47.25">
      <c r="A9" s="8"/>
      <c r="B9" s="9" t="s">
        <v>113</v>
      </c>
      <c r="C9" s="63" t="s">
        <v>114</v>
      </c>
      <c r="D9" s="74">
        <v>16675</v>
      </c>
      <c r="E9" s="95">
        <v>0</v>
      </c>
      <c r="F9" s="75">
        <v>4000</v>
      </c>
      <c r="G9" s="75">
        <f t="shared" si="0"/>
        <v>12675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</row>
    <row r="10" spans="1:84" s="10" customFormat="1" ht="47.25">
      <c r="A10" s="8" t="s">
        <v>152</v>
      </c>
      <c r="B10" s="9"/>
      <c r="C10" s="3" t="s">
        <v>153</v>
      </c>
      <c r="D10" s="74">
        <v>0</v>
      </c>
      <c r="E10" s="73">
        <f>SUM(E11:E14)</f>
        <v>499533</v>
      </c>
      <c r="F10" s="73">
        <f>SUM(F11:F14)</f>
        <v>40291.6</v>
      </c>
      <c r="G10" s="73">
        <f t="shared" si="0"/>
        <v>459241.4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</row>
    <row r="11" spans="1:84" s="10" customFormat="1" ht="31.5">
      <c r="A11" s="8"/>
      <c r="B11" s="9" t="s">
        <v>57</v>
      </c>
      <c r="C11" s="63" t="s">
        <v>22</v>
      </c>
      <c r="D11" s="74">
        <v>0</v>
      </c>
      <c r="E11" s="75">
        <v>174755</v>
      </c>
      <c r="F11" s="75">
        <v>0</v>
      </c>
      <c r="G11" s="75">
        <f>D11+E11-F11</f>
        <v>174755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</row>
    <row r="12" spans="1:84" s="97" customFormat="1" ht="31.5">
      <c r="A12" s="91"/>
      <c r="B12" s="92" t="s">
        <v>58</v>
      </c>
      <c r="C12" s="93" t="s">
        <v>22</v>
      </c>
      <c r="D12" s="94">
        <v>0</v>
      </c>
      <c r="E12" s="95">
        <v>91800</v>
      </c>
      <c r="F12" s="95">
        <v>0</v>
      </c>
      <c r="G12" s="95">
        <f>D12+E12-F12</f>
        <v>91800</v>
      </c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</row>
    <row r="13" spans="1:84" s="97" customFormat="1" ht="31.5">
      <c r="A13" s="91"/>
      <c r="B13" s="92" t="s">
        <v>149</v>
      </c>
      <c r="C13" s="93" t="s">
        <v>126</v>
      </c>
      <c r="D13" s="94">
        <v>0</v>
      </c>
      <c r="E13" s="95">
        <v>152978</v>
      </c>
      <c r="F13" s="95">
        <v>26631.6</v>
      </c>
      <c r="G13" s="95">
        <f>D13+E13-F13</f>
        <v>126346.4</v>
      </c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</row>
    <row r="14" spans="1:84" s="97" customFormat="1" ht="31.5">
      <c r="A14" s="91"/>
      <c r="B14" s="92" t="s">
        <v>109</v>
      </c>
      <c r="C14" s="93" t="s">
        <v>126</v>
      </c>
      <c r="D14" s="94">
        <v>0</v>
      </c>
      <c r="E14" s="95">
        <v>80000</v>
      </c>
      <c r="F14" s="95">
        <v>13660</v>
      </c>
      <c r="G14" s="75">
        <f>D14+E14-F14</f>
        <v>66340</v>
      </c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</row>
    <row r="15" spans="1:84" s="10" customFormat="1" ht="15.75">
      <c r="A15" s="8" t="s">
        <v>65</v>
      </c>
      <c r="B15" s="9"/>
      <c r="C15" s="58" t="s">
        <v>66</v>
      </c>
      <c r="D15" s="72">
        <v>413540</v>
      </c>
      <c r="E15" s="73">
        <f>SUM(E16:E19)</f>
        <v>0</v>
      </c>
      <c r="F15" s="73">
        <f>SUM(F16:F19)</f>
        <v>413540</v>
      </c>
      <c r="G15" s="73">
        <f t="shared" si="0"/>
        <v>0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</row>
    <row r="16" spans="1:84" s="10" customFormat="1" ht="31.5">
      <c r="A16" s="8"/>
      <c r="B16" s="9" t="s">
        <v>57</v>
      </c>
      <c r="C16" s="63" t="s">
        <v>22</v>
      </c>
      <c r="D16" s="74">
        <v>109510</v>
      </c>
      <c r="E16" s="75">
        <v>0</v>
      </c>
      <c r="F16" s="75">
        <v>109510</v>
      </c>
      <c r="G16" s="75">
        <f t="shared" si="0"/>
        <v>0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</row>
    <row r="17" spans="1:84" s="97" customFormat="1" ht="31.5">
      <c r="A17" s="91"/>
      <c r="B17" s="92" t="s">
        <v>58</v>
      </c>
      <c r="C17" s="93" t="s">
        <v>22</v>
      </c>
      <c r="D17" s="94">
        <v>71052</v>
      </c>
      <c r="E17" s="95">
        <v>0</v>
      </c>
      <c r="F17" s="95">
        <v>71052</v>
      </c>
      <c r="G17" s="95">
        <f t="shared" si="0"/>
        <v>0</v>
      </c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</row>
    <row r="18" spans="1:84" s="97" customFormat="1" ht="31.5">
      <c r="A18" s="91"/>
      <c r="B18" s="92" t="s">
        <v>149</v>
      </c>
      <c r="C18" s="93" t="s">
        <v>126</v>
      </c>
      <c r="D18" s="94">
        <v>152978</v>
      </c>
      <c r="E18" s="95">
        <v>0</v>
      </c>
      <c r="F18" s="95">
        <v>152978</v>
      </c>
      <c r="G18" s="95">
        <f t="shared" si="0"/>
        <v>0</v>
      </c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</row>
    <row r="19" spans="1:84" s="97" customFormat="1" ht="31.5">
      <c r="A19" s="91"/>
      <c r="B19" s="92" t="s">
        <v>109</v>
      </c>
      <c r="C19" s="93" t="s">
        <v>126</v>
      </c>
      <c r="D19" s="94">
        <v>80000</v>
      </c>
      <c r="E19" s="95">
        <v>0</v>
      </c>
      <c r="F19" s="95">
        <v>80000</v>
      </c>
      <c r="G19" s="75">
        <f t="shared" si="0"/>
        <v>0</v>
      </c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</row>
    <row r="20" spans="1:84" s="4" customFormat="1" ht="15.75">
      <c r="A20" s="6" t="s">
        <v>68</v>
      </c>
      <c r="B20" s="7"/>
      <c r="C20" s="3" t="s">
        <v>69</v>
      </c>
      <c r="D20" s="76">
        <v>1559983</v>
      </c>
      <c r="E20" s="73">
        <f>E21</f>
        <v>110000</v>
      </c>
      <c r="F20" s="73">
        <f>F21</f>
        <v>0</v>
      </c>
      <c r="G20" s="73">
        <f t="shared" si="0"/>
        <v>1669983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</row>
    <row r="21" spans="1:84" s="10" customFormat="1" ht="15.75">
      <c r="A21" s="8" t="s">
        <v>70</v>
      </c>
      <c r="B21" s="9"/>
      <c r="C21" s="58" t="s">
        <v>71</v>
      </c>
      <c r="D21" s="72">
        <v>1559983</v>
      </c>
      <c r="E21" s="73">
        <f>SUM(E22:E23)</f>
        <v>110000</v>
      </c>
      <c r="F21" s="73">
        <f>SUM(F22:F23)</f>
        <v>0</v>
      </c>
      <c r="G21" s="73">
        <f t="shared" si="0"/>
        <v>1669983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</row>
    <row r="22" spans="1:84" s="46" customFormat="1" ht="15.75">
      <c r="A22" s="29"/>
      <c r="B22" s="29" t="s">
        <v>110</v>
      </c>
      <c r="C22" s="98" t="s">
        <v>67</v>
      </c>
      <c r="D22" s="74">
        <v>259500</v>
      </c>
      <c r="E22" s="75">
        <v>60000</v>
      </c>
      <c r="F22" s="75">
        <v>0</v>
      </c>
      <c r="G22" s="75">
        <f t="shared" si="0"/>
        <v>319500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</row>
    <row r="23" spans="1:84" s="46" customFormat="1" ht="31.5">
      <c r="A23" s="29"/>
      <c r="B23" s="9" t="s">
        <v>18</v>
      </c>
      <c r="C23" s="63" t="s">
        <v>22</v>
      </c>
      <c r="D23" s="74">
        <v>1300483</v>
      </c>
      <c r="E23" s="95">
        <v>50000</v>
      </c>
      <c r="F23" s="75">
        <v>0</v>
      </c>
      <c r="G23" s="75">
        <f t="shared" si="0"/>
        <v>1350483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</row>
    <row r="24" spans="1:84" s="4" customFormat="1" ht="15.75">
      <c r="A24" s="6" t="s">
        <v>115</v>
      </c>
      <c r="B24" s="7"/>
      <c r="C24" s="3" t="s">
        <v>116</v>
      </c>
      <c r="D24" s="76">
        <v>7045</v>
      </c>
      <c r="E24" s="73">
        <f>E25</f>
        <v>2000</v>
      </c>
      <c r="F24" s="73">
        <f>F25</f>
        <v>0</v>
      </c>
      <c r="G24" s="73">
        <f t="shared" si="0"/>
        <v>9045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</row>
    <row r="25" spans="1:84" s="10" customFormat="1" ht="15.75">
      <c r="A25" s="8" t="s">
        <v>117</v>
      </c>
      <c r="B25" s="9"/>
      <c r="C25" s="58" t="s">
        <v>24</v>
      </c>
      <c r="D25" s="72">
        <v>7045</v>
      </c>
      <c r="E25" s="73">
        <f>SUM(E26:E27)</f>
        <v>2000</v>
      </c>
      <c r="F25" s="73">
        <f>SUM(F26:F27)</f>
        <v>0</v>
      </c>
      <c r="G25" s="73">
        <f t="shared" si="0"/>
        <v>9045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</row>
    <row r="26" spans="1:84" s="46" customFormat="1" ht="15.75">
      <c r="A26" s="29"/>
      <c r="B26" s="29" t="s">
        <v>118</v>
      </c>
      <c r="C26" s="98" t="s">
        <v>119</v>
      </c>
      <c r="D26" s="74">
        <v>3045</v>
      </c>
      <c r="E26" s="75">
        <v>1000</v>
      </c>
      <c r="F26" s="75">
        <v>0</v>
      </c>
      <c r="G26" s="75">
        <f t="shared" si="0"/>
        <v>4045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</row>
    <row r="27" spans="1:84" s="46" customFormat="1" ht="15.75">
      <c r="A27" s="29"/>
      <c r="B27" s="9" t="s">
        <v>17</v>
      </c>
      <c r="C27" s="63" t="s">
        <v>16</v>
      </c>
      <c r="D27" s="74">
        <v>4000</v>
      </c>
      <c r="E27" s="75">
        <v>1000</v>
      </c>
      <c r="F27" s="75">
        <v>0</v>
      </c>
      <c r="G27" s="75">
        <f t="shared" si="0"/>
        <v>5000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</row>
    <row r="28" spans="1:84" s="4" customFormat="1" ht="15.75">
      <c r="A28" s="6" t="s">
        <v>129</v>
      </c>
      <c r="B28" s="7"/>
      <c r="C28" s="3" t="s">
        <v>130</v>
      </c>
      <c r="D28" s="76">
        <v>263900</v>
      </c>
      <c r="E28" s="73">
        <f>E29</f>
        <v>0</v>
      </c>
      <c r="F28" s="73">
        <f>F29</f>
        <v>30000</v>
      </c>
      <c r="G28" s="73">
        <f>D28+E28-F28</f>
        <v>233900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</row>
    <row r="29" spans="1:84" s="10" customFormat="1" ht="31.5">
      <c r="A29" s="8" t="s">
        <v>131</v>
      </c>
      <c r="B29" s="9"/>
      <c r="C29" s="58" t="s">
        <v>132</v>
      </c>
      <c r="D29" s="72">
        <v>65975</v>
      </c>
      <c r="E29" s="73">
        <f>SUM(E30:E30)</f>
        <v>0</v>
      </c>
      <c r="F29" s="73">
        <f>SUM(F30:F30)</f>
        <v>30000</v>
      </c>
      <c r="G29" s="73">
        <f>D29+E29-F29</f>
        <v>35975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</row>
    <row r="30" spans="1:84" s="46" customFormat="1" ht="15.75">
      <c r="A30" s="29"/>
      <c r="B30" s="29" t="s">
        <v>17</v>
      </c>
      <c r="C30" s="63" t="s">
        <v>16</v>
      </c>
      <c r="D30" s="74">
        <v>65975</v>
      </c>
      <c r="E30" s="75">
        <v>0</v>
      </c>
      <c r="F30" s="75">
        <v>30000</v>
      </c>
      <c r="G30" s="75">
        <f>D30+E30-F30</f>
        <v>35975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</row>
    <row r="31" spans="1:84" s="4" customFormat="1" ht="15.75">
      <c r="A31" s="6" t="s">
        <v>81</v>
      </c>
      <c r="B31" s="7"/>
      <c r="C31" s="3" t="s">
        <v>82</v>
      </c>
      <c r="D31" s="76">
        <v>155825</v>
      </c>
      <c r="E31" s="73">
        <f>E32</f>
        <v>40605.48</v>
      </c>
      <c r="F31" s="73">
        <f>F32</f>
        <v>10000</v>
      </c>
      <c r="G31" s="73">
        <f t="shared" si="0"/>
        <v>186430.48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</row>
    <row r="32" spans="1:84" s="10" customFormat="1" ht="15.75">
      <c r="A32" s="8" t="s">
        <v>83</v>
      </c>
      <c r="B32" s="9"/>
      <c r="C32" s="58" t="s">
        <v>84</v>
      </c>
      <c r="D32" s="72">
        <v>20300</v>
      </c>
      <c r="E32" s="73">
        <f>SUM(E33:E34)</f>
        <v>40605.48</v>
      </c>
      <c r="F32" s="73">
        <f>SUM(F33:F34)</f>
        <v>10000</v>
      </c>
      <c r="G32" s="73">
        <f t="shared" si="0"/>
        <v>50905.48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</row>
    <row r="33" spans="1:84" s="46" customFormat="1" ht="15.75">
      <c r="A33" s="29"/>
      <c r="B33" s="9" t="s">
        <v>17</v>
      </c>
      <c r="C33" s="63" t="s">
        <v>16</v>
      </c>
      <c r="D33" s="74">
        <v>20300</v>
      </c>
      <c r="E33" s="75">
        <v>0</v>
      </c>
      <c r="F33" s="75">
        <v>10000</v>
      </c>
      <c r="G33" s="75">
        <f t="shared" si="0"/>
        <v>10300</v>
      </c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</row>
    <row r="34" spans="1:84" s="46" customFormat="1" ht="31.5">
      <c r="A34" s="29"/>
      <c r="B34" s="9" t="s">
        <v>18</v>
      </c>
      <c r="C34" s="63" t="s">
        <v>22</v>
      </c>
      <c r="D34" s="74">
        <v>0</v>
      </c>
      <c r="E34" s="95">
        <v>40605.48</v>
      </c>
      <c r="F34" s="75">
        <v>0</v>
      </c>
      <c r="G34" s="75">
        <f t="shared" si="0"/>
        <v>40605.48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</row>
    <row r="35" spans="1:84" s="4" customFormat="1" ht="15.75">
      <c r="A35" s="6" t="s">
        <v>134</v>
      </c>
      <c r="B35" s="7"/>
      <c r="C35" s="3" t="s">
        <v>135</v>
      </c>
      <c r="D35" s="76">
        <v>2531923</v>
      </c>
      <c r="E35" s="73">
        <f>E36</f>
        <v>20000</v>
      </c>
      <c r="F35" s="73">
        <f>F36</f>
        <v>0</v>
      </c>
      <c r="G35" s="73">
        <f aca="true" t="shared" si="1" ref="G35:G45">D35+E35-F35</f>
        <v>2551923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</row>
    <row r="36" spans="1:84" s="10" customFormat="1" ht="31.5">
      <c r="A36" s="8" t="s">
        <v>136</v>
      </c>
      <c r="B36" s="9"/>
      <c r="C36" s="58" t="s">
        <v>137</v>
      </c>
      <c r="D36" s="72">
        <v>2232807</v>
      </c>
      <c r="E36" s="73">
        <f>SUM(E37:E38)</f>
        <v>20000</v>
      </c>
      <c r="F36" s="73">
        <f>SUM(F37:F38)</f>
        <v>0</v>
      </c>
      <c r="G36" s="73">
        <f t="shared" si="1"/>
        <v>2252807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</row>
    <row r="37" spans="1:84" s="46" customFormat="1" ht="15.75">
      <c r="A37" s="29"/>
      <c r="B37" s="9" t="s">
        <v>138</v>
      </c>
      <c r="C37" s="63" t="s">
        <v>139</v>
      </c>
      <c r="D37" s="74">
        <v>115812</v>
      </c>
      <c r="E37" s="75">
        <v>10000</v>
      </c>
      <c r="F37" s="75">
        <v>0</v>
      </c>
      <c r="G37" s="75">
        <f t="shared" si="1"/>
        <v>125812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</row>
    <row r="38" spans="1:84" s="46" customFormat="1" ht="15.75">
      <c r="A38" s="29"/>
      <c r="B38" s="9" t="s">
        <v>17</v>
      </c>
      <c r="C38" s="63" t="s">
        <v>16</v>
      </c>
      <c r="D38" s="74">
        <v>130688</v>
      </c>
      <c r="E38" s="95">
        <v>10000</v>
      </c>
      <c r="F38" s="75">
        <v>0</v>
      </c>
      <c r="G38" s="75">
        <f t="shared" si="1"/>
        <v>140688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</row>
    <row r="39" spans="1:21" s="4" customFormat="1" ht="31.5">
      <c r="A39" s="6" t="s">
        <v>140</v>
      </c>
      <c r="B39" s="7"/>
      <c r="C39" s="3" t="s">
        <v>141</v>
      </c>
      <c r="D39" s="76">
        <v>80990</v>
      </c>
      <c r="E39" s="77">
        <f>E40+E46</f>
        <v>4645</v>
      </c>
      <c r="F39" s="77">
        <f>F40+F46</f>
        <v>4645</v>
      </c>
      <c r="G39" s="73">
        <f t="shared" si="1"/>
        <v>80990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s="61" customFormat="1" ht="15.75">
      <c r="A40" s="8" t="s">
        <v>142</v>
      </c>
      <c r="B40" s="9"/>
      <c r="C40" s="3" t="s">
        <v>143</v>
      </c>
      <c r="D40" s="85">
        <v>76757</v>
      </c>
      <c r="E40" s="73">
        <f>SUM(E41:E45)</f>
        <v>4005</v>
      </c>
      <c r="F40" s="73">
        <f>SUM(F41:F45)</f>
        <v>4005</v>
      </c>
      <c r="G40" s="73">
        <f t="shared" si="1"/>
        <v>76757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</row>
    <row r="41" spans="1:21" s="61" customFormat="1" ht="15.75">
      <c r="A41" s="29"/>
      <c r="B41" s="7">
        <v>4040</v>
      </c>
      <c r="C41" s="98" t="s">
        <v>145</v>
      </c>
      <c r="D41" s="86">
        <v>600</v>
      </c>
      <c r="E41" s="75">
        <v>0</v>
      </c>
      <c r="F41" s="75">
        <v>205</v>
      </c>
      <c r="G41" s="75">
        <f t="shared" si="1"/>
        <v>395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</row>
    <row r="42" spans="1:21" s="61" customFormat="1" ht="15.75">
      <c r="A42" s="29"/>
      <c r="B42" s="7">
        <v>4110</v>
      </c>
      <c r="C42" s="63" t="s">
        <v>144</v>
      </c>
      <c r="D42" s="86">
        <v>2000</v>
      </c>
      <c r="E42" s="75">
        <v>0</v>
      </c>
      <c r="F42" s="75">
        <v>1000</v>
      </c>
      <c r="G42" s="75">
        <f t="shared" si="1"/>
        <v>1000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</row>
    <row r="43" spans="1:21" s="61" customFormat="1" ht="15.75">
      <c r="A43" s="29"/>
      <c r="B43" s="7">
        <v>4170</v>
      </c>
      <c r="C43" s="63" t="s">
        <v>25</v>
      </c>
      <c r="D43" s="86">
        <v>18000</v>
      </c>
      <c r="E43" s="75">
        <v>0</v>
      </c>
      <c r="F43" s="75">
        <v>2800</v>
      </c>
      <c r="G43" s="75">
        <f t="shared" si="1"/>
        <v>15200</v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</row>
    <row r="44" spans="1:21" s="61" customFormat="1" ht="15.75">
      <c r="A44" s="29"/>
      <c r="B44" s="7">
        <v>4210</v>
      </c>
      <c r="C44" s="98" t="s">
        <v>119</v>
      </c>
      <c r="D44" s="86">
        <v>30000</v>
      </c>
      <c r="E44" s="75">
        <v>3005</v>
      </c>
      <c r="F44" s="75">
        <v>0</v>
      </c>
      <c r="G44" s="75">
        <f t="shared" si="1"/>
        <v>33005</v>
      </c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</row>
    <row r="45" spans="1:21" s="61" customFormat="1" ht="15.75">
      <c r="A45" s="29"/>
      <c r="B45" s="7">
        <v>4300</v>
      </c>
      <c r="C45" s="63" t="s">
        <v>16</v>
      </c>
      <c r="D45" s="86">
        <v>7900</v>
      </c>
      <c r="E45" s="75">
        <v>1000</v>
      </c>
      <c r="F45" s="75">
        <v>0</v>
      </c>
      <c r="G45" s="75">
        <f t="shared" si="1"/>
        <v>8900</v>
      </c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</row>
    <row r="46" spans="1:21" s="61" customFormat="1" ht="15.75">
      <c r="A46" s="8" t="s">
        <v>146</v>
      </c>
      <c r="B46" s="9"/>
      <c r="C46" s="3" t="s">
        <v>147</v>
      </c>
      <c r="D46" s="85">
        <v>4233</v>
      </c>
      <c r="E46" s="73">
        <f>SUM(E47:E49)</f>
        <v>640</v>
      </c>
      <c r="F46" s="73">
        <f>SUM(F47:F49)</f>
        <v>640</v>
      </c>
      <c r="G46" s="73">
        <f>D46+E46-F46</f>
        <v>4233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</row>
    <row r="47" spans="1:21" s="61" customFormat="1" ht="15.75">
      <c r="A47" s="29"/>
      <c r="B47" s="7">
        <v>4210</v>
      </c>
      <c r="C47" s="98" t="s">
        <v>119</v>
      </c>
      <c r="D47" s="86">
        <v>4033</v>
      </c>
      <c r="E47" s="75">
        <v>0</v>
      </c>
      <c r="F47" s="75">
        <v>640</v>
      </c>
      <c r="G47" s="75">
        <f>D47+E47-F47</f>
        <v>3393</v>
      </c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</row>
    <row r="48" spans="1:21" s="61" customFormat="1" ht="15.75">
      <c r="A48" s="29"/>
      <c r="B48" s="7">
        <v>4300</v>
      </c>
      <c r="C48" s="63" t="s">
        <v>16</v>
      </c>
      <c r="D48" s="86">
        <v>200</v>
      </c>
      <c r="E48" s="75">
        <v>500</v>
      </c>
      <c r="F48" s="75">
        <v>0</v>
      </c>
      <c r="G48" s="75">
        <f>D48+E48-F48</f>
        <v>700</v>
      </c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</row>
    <row r="49" spans="1:21" s="61" customFormat="1" ht="15.75">
      <c r="A49" s="29"/>
      <c r="B49" s="7">
        <v>4410</v>
      </c>
      <c r="C49" s="63" t="s">
        <v>148</v>
      </c>
      <c r="D49" s="86">
        <v>0</v>
      </c>
      <c r="E49" s="75">
        <v>140</v>
      </c>
      <c r="F49" s="75">
        <v>0</v>
      </c>
      <c r="G49" s="75">
        <f>D49+E49-F49</f>
        <v>140</v>
      </c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</row>
    <row r="50" spans="1:84" s="4" customFormat="1" ht="15.75">
      <c r="A50" s="6" t="s">
        <v>28</v>
      </c>
      <c r="B50" s="7"/>
      <c r="C50" s="3" t="s">
        <v>29</v>
      </c>
      <c r="D50" s="76">
        <v>413362</v>
      </c>
      <c r="E50" s="73">
        <f>E51</f>
        <v>0</v>
      </c>
      <c r="F50" s="73">
        <f>F51</f>
        <v>20000</v>
      </c>
      <c r="G50" s="73">
        <f t="shared" si="0"/>
        <v>393362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</row>
    <row r="51" spans="1:84" s="10" customFormat="1" ht="53.25" customHeight="1">
      <c r="A51" s="8" t="s">
        <v>120</v>
      </c>
      <c r="B51" s="9"/>
      <c r="C51" s="58" t="s">
        <v>121</v>
      </c>
      <c r="D51" s="72">
        <v>120000</v>
      </c>
      <c r="E51" s="73">
        <f>SUM(E52:E52)</f>
        <v>0</v>
      </c>
      <c r="F51" s="73">
        <f>SUM(F52:F52)</f>
        <v>20000</v>
      </c>
      <c r="G51" s="73">
        <f t="shared" si="0"/>
        <v>100000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</row>
    <row r="52" spans="1:84" s="46" customFormat="1" ht="47.25">
      <c r="A52" s="29"/>
      <c r="B52" s="9" t="s">
        <v>122</v>
      </c>
      <c r="C52" s="63" t="s">
        <v>123</v>
      </c>
      <c r="D52" s="74">
        <v>120000</v>
      </c>
      <c r="E52" s="75">
        <v>0</v>
      </c>
      <c r="F52" s="75">
        <v>20000</v>
      </c>
      <c r="G52" s="75">
        <f t="shared" si="0"/>
        <v>100000</v>
      </c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</row>
    <row r="53" spans="1:84" s="46" customFormat="1" ht="15.75">
      <c r="A53" s="6" t="s">
        <v>49</v>
      </c>
      <c r="B53" s="7"/>
      <c r="C53" s="3" t="s">
        <v>133</v>
      </c>
      <c r="D53" s="78">
        <v>121733</v>
      </c>
      <c r="E53" s="73">
        <f>E54</f>
        <v>0</v>
      </c>
      <c r="F53" s="73">
        <f>F54</f>
        <v>91733</v>
      </c>
      <c r="G53" s="73">
        <f t="shared" si="0"/>
        <v>30000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</row>
    <row r="54" spans="1:84" s="46" customFormat="1" ht="15.75">
      <c r="A54" s="6">
        <v>75818</v>
      </c>
      <c r="B54" s="7"/>
      <c r="C54" s="3" t="s">
        <v>50</v>
      </c>
      <c r="D54" s="78">
        <v>111733</v>
      </c>
      <c r="E54" s="73">
        <f>SUM(E55:E55)</f>
        <v>0</v>
      </c>
      <c r="F54" s="73">
        <f>SUM(F55:F55)</f>
        <v>91733</v>
      </c>
      <c r="G54" s="73">
        <f t="shared" si="0"/>
        <v>20000</v>
      </c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</row>
    <row r="55" spans="1:84" s="46" customFormat="1" ht="15.75">
      <c r="A55" s="6"/>
      <c r="B55" s="7">
        <v>4810</v>
      </c>
      <c r="C55" s="63" t="s">
        <v>51</v>
      </c>
      <c r="D55" s="74">
        <v>111733</v>
      </c>
      <c r="E55" s="75">
        <v>0</v>
      </c>
      <c r="F55" s="75">
        <v>91733</v>
      </c>
      <c r="G55" s="75">
        <f t="shared" si="0"/>
        <v>20000</v>
      </c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</row>
    <row r="56" spans="1:21" s="4" customFormat="1" ht="15.75">
      <c r="A56" s="6" t="s">
        <v>72</v>
      </c>
      <c r="B56" s="7"/>
      <c r="C56" s="3" t="s">
        <v>73</v>
      </c>
      <c r="D56" s="76">
        <v>9667478</v>
      </c>
      <c r="E56" s="77">
        <f>E57+E66+E63</f>
        <v>246254</v>
      </c>
      <c r="F56" s="77">
        <f>F57+F66+F63</f>
        <v>28750</v>
      </c>
      <c r="G56" s="73">
        <f aca="true" t="shared" si="2" ref="G56:G62">D56+E56-F56</f>
        <v>9884982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s="61" customFormat="1" ht="15.75">
      <c r="A57" s="8" t="s">
        <v>74</v>
      </c>
      <c r="B57" s="9"/>
      <c r="C57" s="3" t="s">
        <v>75</v>
      </c>
      <c r="D57" s="85">
        <v>5272202</v>
      </c>
      <c r="E57" s="73">
        <f>SUM(E58:E62)</f>
        <v>8227</v>
      </c>
      <c r="F57" s="73">
        <f>SUM(F58:F62)</f>
        <v>0</v>
      </c>
      <c r="G57" s="73">
        <f t="shared" si="2"/>
        <v>5280429</v>
      </c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</row>
    <row r="58" spans="1:21" s="61" customFormat="1" ht="15.75">
      <c r="A58" s="29"/>
      <c r="B58" s="7">
        <v>4210</v>
      </c>
      <c r="C58" s="98" t="s">
        <v>119</v>
      </c>
      <c r="D58" s="86">
        <v>191981</v>
      </c>
      <c r="E58" s="75">
        <v>4720</v>
      </c>
      <c r="F58" s="75">
        <v>0</v>
      </c>
      <c r="G58" s="75">
        <f t="shared" si="2"/>
        <v>196701</v>
      </c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</row>
    <row r="59" spans="1:21" s="61" customFormat="1" ht="31.5">
      <c r="A59" s="29"/>
      <c r="B59" s="7">
        <v>4240</v>
      </c>
      <c r="C59" s="63" t="s">
        <v>77</v>
      </c>
      <c r="D59" s="86">
        <v>26255</v>
      </c>
      <c r="E59" s="75">
        <v>727</v>
      </c>
      <c r="F59" s="75">
        <v>0</v>
      </c>
      <c r="G59" s="75">
        <f t="shared" si="2"/>
        <v>26982</v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</row>
    <row r="60" spans="1:21" s="61" customFormat="1" ht="15.75">
      <c r="A60" s="29"/>
      <c r="B60" s="7">
        <v>4300</v>
      </c>
      <c r="C60" s="63" t="s">
        <v>16</v>
      </c>
      <c r="D60" s="86">
        <v>51900</v>
      </c>
      <c r="E60" s="75">
        <v>1280</v>
      </c>
      <c r="F60" s="75">
        <v>0</v>
      </c>
      <c r="G60" s="75">
        <f t="shared" si="2"/>
        <v>53180</v>
      </c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</row>
    <row r="61" spans="1:21" s="61" customFormat="1" ht="15.75">
      <c r="A61" s="29"/>
      <c r="B61" s="7">
        <v>4350</v>
      </c>
      <c r="C61" s="63" t="s">
        <v>76</v>
      </c>
      <c r="D61" s="86">
        <v>10324</v>
      </c>
      <c r="E61" s="75">
        <v>1000</v>
      </c>
      <c r="F61" s="75">
        <v>0</v>
      </c>
      <c r="G61" s="75">
        <f t="shared" si="2"/>
        <v>11324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</row>
    <row r="62" spans="1:21" s="61" customFormat="1" ht="15.75">
      <c r="A62" s="29"/>
      <c r="B62" s="7">
        <v>4410</v>
      </c>
      <c r="C62" s="63" t="s">
        <v>124</v>
      </c>
      <c r="D62" s="86">
        <v>3200</v>
      </c>
      <c r="E62" s="75">
        <v>500</v>
      </c>
      <c r="F62" s="75">
        <v>0</v>
      </c>
      <c r="G62" s="75">
        <f t="shared" si="2"/>
        <v>3700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</row>
    <row r="63" spans="1:21" s="61" customFormat="1" ht="15.75">
      <c r="A63" s="8" t="s">
        <v>87</v>
      </c>
      <c r="B63" s="9"/>
      <c r="C63" s="3" t="s">
        <v>88</v>
      </c>
      <c r="D63" s="85">
        <v>458600</v>
      </c>
      <c r="E63" s="73">
        <f>SUM(E64:E65)</f>
        <v>230000</v>
      </c>
      <c r="F63" s="73">
        <f>SUM(F64:F65)</f>
        <v>28750</v>
      </c>
      <c r="G63" s="73">
        <f aca="true" t="shared" si="3" ref="G63:G68">D63+E63-F63</f>
        <v>659850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</row>
    <row r="64" spans="1:21" s="61" customFormat="1" ht="15.75">
      <c r="A64" s="29"/>
      <c r="B64" s="7">
        <v>4300</v>
      </c>
      <c r="C64" s="63" t="s">
        <v>16</v>
      </c>
      <c r="D64" s="86">
        <v>458600</v>
      </c>
      <c r="E64" s="75">
        <v>0</v>
      </c>
      <c r="F64" s="75">
        <v>28750</v>
      </c>
      <c r="G64" s="75">
        <f t="shared" si="3"/>
        <v>429850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</row>
    <row r="65" spans="1:21" s="61" customFormat="1" ht="31.5">
      <c r="A65" s="29"/>
      <c r="B65" s="7">
        <v>6060</v>
      </c>
      <c r="C65" s="93" t="s">
        <v>126</v>
      </c>
      <c r="D65" s="86">
        <v>0</v>
      </c>
      <c r="E65" s="75">
        <v>230000</v>
      </c>
      <c r="F65" s="75">
        <v>0</v>
      </c>
      <c r="G65" s="75">
        <f t="shared" si="3"/>
        <v>230000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</row>
    <row r="66" spans="1:21" s="61" customFormat="1" ht="15.75">
      <c r="A66" s="8" t="s">
        <v>91</v>
      </c>
      <c r="B66" s="9"/>
      <c r="C66" s="3" t="s">
        <v>24</v>
      </c>
      <c r="D66" s="85">
        <v>19079</v>
      </c>
      <c r="E66" s="73">
        <f>SUM(E67:E67)</f>
        <v>8027</v>
      </c>
      <c r="F66" s="73">
        <f>SUM(F67:F67)</f>
        <v>0</v>
      </c>
      <c r="G66" s="73">
        <f t="shared" si="3"/>
        <v>27106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</row>
    <row r="67" spans="1:21" s="61" customFormat="1" ht="15.75">
      <c r="A67" s="29"/>
      <c r="B67" s="7">
        <v>3260</v>
      </c>
      <c r="C67" s="63" t="s">
        <v>125</v>
      </c>
      <c r="D67" s="86">
        <v>0</v>
      </c>
      <c r="E67" s="75">
        <v>8027</v>
      </c>
      <c r="F67" s="75">
        <v>0</v>
      </c>
      <c r="G67" s="75">
        <f t="shared" si="3"/>
        <v>8027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</row>
    <row r="68" spans="1:21" s="4" customFormat="1" ht="15.75">
      <c r="A68" s="6" t="s">
        <v>52</v>
      </c>
      <c r="B68" s="7"/>
      <c r="C68" s="3" t="s">
        <v>53</v>
      </c>
      <c r="D68" s="76">
        <v>8130874</v>
      </c>
      <c r="E68" s="77">
        <f>E69+E73+E76</f>
        <v>246970</v>
      </c>
      <c r="F68" s="77">
        <f>F69+F73+F76</f>
        <v>11000</v>
      </c>
      <c r="G68" s="73">
        <f t="shared" si="3"/>
        <v>8366844</v>
      </c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s="4" customFormat="1" ht="15.75">
      <c r="A69" s="6">
        <v>85219</v>
      </c>
      <c r="B69" s="7"/>
      <c r="C69" s="3" t="s">
        <v>54</v>
      </c>
      <c r="D69" s="76">
        <v>952318</v>
      </c>
      <c r="E69" s="77">
        <f>SUM(E70:E72)</f>
        <v>6000</v>
      </c>
      <c r="F69" s="77">
        <f>SUM(F70:F72)</f>
        <v>11000</v>
      </c>
      <c r="G69" s="73">
        <f>D69+E69-F69</f>
        <v>947318</v>
      </c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 s="4" customFormat="1" ht="31.5">
      <c r="A70" s="6"/>
      <c r="B70" s="7">
        <v>3020</v>
      </c>
      <c r="C70" s="63" t="s">
        <v>127</v>
      </c>
      <c r="D70" s="86">
        <v>25200</v>
      </c>
      <c r="E70" s="89">
        <v>0</v>
      </c>
      <c r="F70" s="89">
        <v>5000</v>
      </c>
      <c r="G70" s="75">
        <f>D70+E70-F70</f>
        <v>20200</v>
      </c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s="61" customFormat="1" ht="15.75">
      <c r="A71" s="29"/>
      <c r="B71" s="7">
        <v>4210</v>
      </c>
      <c r="C71" s="98" t="s">
        <v>119</v>
      </c>
      <c r="D71" s="86">
        <v>58000</v>
      </c>
      <c r="E71" s="75">
        <v>6000</v>
      </c>
      <c r="F71" s="75">
        <v>0</v>
      </c>
      <c r="G71" s="75">
        <f aca="true" t="shared" si="4" ref="G71:G84">D71+E71-F71</f>
        <v>64000</v>
      </c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</row>
    <row r="72" spans="1:21" s="61" customFormat="1" ht="47.25">
      <c r="A72" s="29"/>
      <c r="B72" s="7">
        <v>4330</v>
      </c>
      <c r="C72" s="63" t="s">
        <v>55</v>
      </c>
      <c r="D72" s="86">
        <v>71600</v>
      </c>
      <c r="E72" s="75">
        <v>0</v>
      </c>
      <c r="F72" s="75">
        <v>6000</v>
      </c>
      <c r="G72" s="75">
        <f t="shared" si="4"/>
        <v>65600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</row>
    <row r="73" spans="1:21" s="61" customFormat="1" ht="47.25">
      <c r="A73" s="8" t="s">
        <v>59</v>
      </c>
      <c r="B73" s="9"/>
      <c r="C73" s="3" t="s">
        <v>60</v>
      </c>
      <c r="D73" s="85">
        <v>56403</v>
      </c>
      <c r="E73" s="73">
        <f>SUM(E74:E75)</f>
        <v>10000</v>
      </c>
      <c r="F73" s="73">
        <f>SUM(F74:F75)</f>
        <v>0</v>
      </c>
      <c r="G73" s="73">
        <f t="shared" si="4"/>
        <v>66403</v>
      </c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</row>
    <row r="74" spans="1:21" s="61" customFormat="1" ht="15.75">
      <c r="A74" s="29"/>
      <c r="B74" s="7">
        <v>4170</v>
      </c>
      <c r="C74" s="63" t="s">
        <v>25</v>
      </c>
      <c r="D74" s="86">
        <v>0</v>
      </c>
      <c r="E74" s="75">
        <v>5000</v>
      </c>
      <c r="F74" s="75">
        <v>0</v>
      </c>
      <c r="G74" s="75">
        <f t="shared" si="4"/>
        <v>5000</v>
      </c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</row>
    <row r="75" spans="1:21" s="61" customFormat="1" ht="15.75">
      <c r="A75" s="29"/>
      <c r="B75" s="7">
        <v>4210</v>
      </c>
      <c r="C75" s="98" t="s">
        <v>119</v>
      </c>
      <c r="D75" s="86">
        <v>0</v>
      </c>
      <c r="E75" s="75">
        <v>5000</v>
      </c>
      <c r="F75" s="75">
        <v>0</v>
      </c>
      <c r="G75" s="75">
        <f t="shared" si="4"/>
        <v>5000</v>
      </c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</row>
    <row r="76" spans="1:84" s="46" customFormat="1" ht="21" customHeight="1">
      <c r="A76" s="6">
        <v>85295</v>
      </c>
      <c r="B76" s="7"/>
      <c r="C76" s="3" t="s">
        <v>24</v>
      </c>
      <c r="D76" s="78">
        <v>576200</v>
      </c>
      <c r="E76" s="73">
        <f>SUM(E77:E77)</f>
        <v>230970</v>
      </c>
      <c r="F76" s="73">
        <f>SUM(F77:F77)</f>
        <v>0</v>
      </c>
      <c r="G76" s="73">
        <f t="shared" si="4"/>
        <v>807170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</row>
    <row r="77" spans="1:84" s="46" customFormat="1" ht="15.75">
      <c r="A77" s="6"/>
      <c r="B77" s="7">
        <v>3110</v>
      </c>
      <c r="C77" s="63" t="s">
        <v>56</v>
      </c>
      <c r="D77" s="74">
        <v>521200</v>
      </c>
      <c r="E77" s="75">
        <v>230970</v>
      </c>
      <c r="F77" s="75">
        <v>0</v>
      </c>
      <c r="G77" s="75">
        <f t="shared" si="4"/>
        <v>752170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</row>
    <row r="78" spans="1:84" s="46" customFormat="1" ht="30.75" customHeight="1">
      <c r="A78" s="6" t="s">
        <v>19</v>
      </c>
      <c r="B78" s="7"/>
      <c r="C78" s="3" t="s">
        <v>20</v>
      </c>
      <c r="D78" s="78">
        <v>3208654.08</v>
      </c>
      <c r="E78" s="73">
        <f>E79</f>
        <v>0</v>
      </c>
      <c r="F78" s="73">
        <f>F79</f>
        <v>9002.48</v>
      </c>
      <c r="G78" s="73">
        <f t="shared" si="4"/>
        <v>3199651.6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</row>
    <row r="79" spans="1:84" s="46" customFormat="1" ht="15.75">
      <c r="A79" s="6">
        <v>90015</v>
      </c>
      <c r="B79" s="7"/>
      <c r="C79" s="3" t="s">
        <v>128</v>
      </c>
      <c r="D79" s="78">
        <v>677425</v>
      </c>
      <c r="E79" s="73">
        <f>E80</f>
        <v>0</v>
      </c>
      <c r="F79" s="73">
        <f>F80</f>
        <v>9002.48</v>
      </c>
      <c r="G79" s="73">
        <f t="shared" si="4"/>
        <v>668422.52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</row>
    <row r="80" spans="1:21" s="46" customFormat="1" ht="31.5">
      <c r="A80" s="8"/>
      <c r="B80" s="9" t="s">
        <v>18</v>
      </c>
      <c r="C80" s="63" t="s">
        <v>22</v>
      </c>
      <c r="D80" s="74">
        <v>200000</v>
      </c>
      <c r="E80" s="75">
        <v>0</v>
      </c>
      <c r="F80" s="75">
        <v>9002.48</v>
      </c>
      <c r="G80" s="75">
        <f t="shared" si="4"/>
        <v>190997.52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</row>
    <row r="81" spans="1:84" s="46" customFormat="1" ht="30.75" customHeight="1">
      <c r="A81" s="6" t="s">
        <v>61</v>
      </c>
      <c r="B81" s="7"/>
      <c r="C81" s="3" t="s">
        <v>62</v>
      </c>
      <c r="D81" s="78">
        <v>782450</v>
      </c>
      <c r="E81" s="73">
        <f>E82</f>
        <v>600</v>
      </c>
      <c r="F81" s="73">
        <f>F82</f>
        <v>0</v>
      </c>
      <c r="G81" s="73">
        <f t="shared" si="4"/>
        <v>783050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</row>
    <row r="82" spans="1:84" s="46" customFormat="1" ht="15.75">
      <c r="A82" s="6">
        <v>92105</v>
      </c>
      <c r="B82" s="7"/>
      <c r="C82" s="3" t="s">
        <v>63</v>
      </c>
      <c r="D82" s="78">
        <v>27250</v>
      </c>
      <c r="E82" s="73">
        <f>E83</f>
        <v>600</v>
      </c>
      <c r="F82" s="73">
        <f>F83</f>
        <v>0</v>
      </c>
      <c r="G82" s="73">
        <f t="shared" si="4"/>
        <v>27850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</row>
    <row r="83" spans="1:21" s="46" customFormat="1" ht="15.75">
      <c r="A83" s="8"/>
      <c r="B83" s="9" t="s">
        <v>17</v>
      </c>
      <c r="C83" s="63" t="s">
        <v>16</v>
      </c>
      <c r="D83" s="74">
        <v>6000</v>
      </c>
      <c r="E83" s="75">
        <v>600</v>
      </c>
      <c r="F83" s="75">
        <v>0</v>
      </c>
      <c r="G83" s="75">
        <f t="shared" si="4"/>
        <v>6600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</row>
    <row r="84" spans="1:7" ht="21.75" customHeight="1">
      <c r="A84" s="1"/>
      <c r="B84" s="2"/>
      <c r="C84" s="1" t="s">
        <v>6</v>
      </c>
      <c r="D84" s="73">
        <v>29342270.08</v>
      </c>
      <c r="E84" s="73">
        <f>E78+E68+E7+E53+E50+E81+E20+E56+E31+E28+E24+E35+E39</f>
        <v>1170607.48</v>
      </c>
      <c r="F84" s="73">
        <f>F78+F68+F7+F53+F50+F81+F20+F56+F31+F28+F24+F35+F39</f>
        <v>662962.08</v>
      </c>
      <c r="G84" s="73">
        <f t="shared" si="4"/>
        <v>29849915.48</v>
      </c>
    </row>
    <row r="85" spans="1:84" s="46" customFormat="1" ht="15.75">
      <c r="A85" s="32"/>
      <c r="B85" s="33"/>
      <c r="D85" s="35"/>
      <c r="E85" s="11"/>
      <c r="F85" s="44" t="s">
        <v>14</v>
      </c>
      <c r="G85" s="44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0"/>
      <c r="W85" s="10"/>
      <c r="X85" s="10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</row>
    <row r="86" spans="1:84" s="46" customFormat="1" ht="15.75">
      <c r="A86" s="32"/>
      <c r="B86" s="33"/>
      <c r="C86" s="34"/>
      <c r="D86" s="35"/>
      <c r="E86" s="28"/>
      <c r="F86" s="44"/>
      <c r="G86" s="44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0"/>
      <c r="W86" s="10"/>
      <c r="X86" s="10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</row>
    <row r="87" spans="1:84" s="46" customFormat="1" ht="15.75">
      <c r="A87" s="32"/>
      <c r="B87" s="33"/>
      <c r="C87" s="34"/>
      <c r="D87" s="35"/>
      <c r="E87"/>
      <c r="F87" s="44" t="s">
        <v>15</v>
      </c>
      <c r="G87" s="44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0"/>
      <c r="W87" s="10"/>
      <c r="X87" s="10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</row>
    <row r="88" spans="3:7" ht="12.75">
      <c r="C88" s="11"/>
      <c r="D88" s="11"/>
      <c r="E88" s="11"/>
      <c r="F88" s="11"/>
      <c r="G88" s="11"/>
    </row>
    <row r="89" spans="3:7" ht="12.75">
      <c r="C89" s="11"/>
      <c r="D89" s="11"/>
      <c r="E89" s="11"/>
      <c r="F89" s="11"/>
      <c r="G89" s="11"/>
    </row>
    <row r="90" spans="3:7" ht="12.75">
      <c r="C90" s="11"/>
      <c r="D90" s="11"/>
      <c r="E90" s="11"/>
      <c r="F90" s="11"/>
      <c r="G90" s="11"/>
    </row>
    <row r="91" spans="3:7" ht="12.75">
      <c r="C91" s="11"/>
      <c r="D91" s="11"/>
      <c r="E91" s="11"/>
      <c r="F91" s="11"/>
      <c r="G91" s="11"/>
    </row>
    <row r="92" spans="3:7" ht="12.75">
      <c r="C92" s="11"/>
      <c r="D92" s="11"/>
      <c r="E92" s="11"/>
      <c r="F92" s="11"/>
      <c r="G92" s="11"/>
    </row>
    <row r="93" spans="3:7" ht="12.75">
      <c r="C93" s="11"/>
      <c r="D93" s="11"/>
      <c r="E93" s="69"/>
      <c r="F93" s="11"/>
      <c r="G93" s="11"/>
    </row>
    <row r="94" spans="3:7" ht="12.75">
      <c r="C94" s="11"/>
      <c r="D94" s="11"/>
      <c r="E94" s="11"/>
      <c r="F94" s="11"/>
      <c r="G94" s="11"/>
    </row>
    <row r="95" spans="3:7" ht="12.75">
      <c r="C95" s="11"/>
      <c r="D95" s="11"/>
      <c r="E95" s="11"/>
      <c r="F95" s="11"/>
      <c r="G95" s="11"/>
    </row>
    <row r="96" spans="3:7" ht="12.75">
      <c r="C96" s="11"/>
      <c r="D96" s="11"/>
      <c r="E96" s="11"/>
      <c r="F96" s="11"/>
      <c r="G96" s="11"/>
    </row>
    <row r="97" spans="3:7" ht="12.75">
      <c r="C97" s="11"/>
      <c r="D97" s="11"/>
      <c r="E97" s="11"/>
      <c r="F97" s="11"/>
      <c r="G97" s="11"/>
    </row>
    <row r="98" spans="3:7" ht="12.75">
      <c r="C98" s="11"/>
      <c r="D98" s="11"/>
      <c r="E98" s="11"/>
      <c r="F98" s="11"/>
      <c r="G98" s="11"/>
    </row>
    <row r="99" spans="3:7" ht="12.75">
      <c r="C99" s="11"/>
      <c r="D99" s="11"/>
      <c r="E99" s="11"/>
      <c r="F99" s="11"/>
      <c r="G99" s="11"/>
    </row>
    <row r="100" spans="3:7" ht="12.75">
      <c r="C100" s="11"/>
      <c r="D100" s="11"/>
      <c r="E100" s="11"/>
      <c r="F100" s="11"/>
      <c r="G100" s="11"/>
    </row>
    <row r="101" spans="3:7" ht="12.75">
      <c r="C101" s="11"/>
      <c r="D101" s="11"/>
      <c r="E101" s="11"/>
      <c r="F101" s="11"/>
      <c r="G101" s="11"/>
    </row>
    <row r="102" spans="3:7" ht="12.75">
      <c r="C102" s="11"/>
      <c r="D102" s="11"/>
      <c r="E102" s="11"/>
      <c r="F102" s="11"/>
      <c r="G102" s="11"/>
    </row>
    <row r="103" spans="3:7" ht="12.75">
      <c r="C103" s="11"/>
      <c r="D103" s="11"/>
      <c r="E103" s="11"/>
      <c r="F103" s="11"/>
      <c r="G103" s="11"/>
    </row>
    <row r="104" spans="3:7" ht="12.75">
      <c r="C104" s="11"/>
      <c r="D104" s="11"/>
      <c r="E104" s="11"/>
      <c r="F104" s="11"/>
      <c r="G104" s="11"/>
    </row>
    <row r="105" spans="3:7" ht="12.75">
      <c r="C105" s="11"/>
      <c r="D105" s="11"/>
      <c r="E105" s="11"/>
      <c r="F105" s="11"/>
      <c r="G105" s="11"/>
    </row>
    <row r="106" spans="3:7" ht="12.75">
      <c r="C106" s="11"/>
      <c r="D106" s="11"/>
      <c r="E106" s="11"/>
      <c r="F106" s="11"/>
      <c r="G106" s="11"/>
    </row>
    <row r="107" spans="3:7" ht="12.75">
      <c r="C107" s="11"/>
      <c r="D107" s="11"/>
      <c r="E107" s="11"/>
      <c r="F107" s="11"/>
      <c r="G107" s="11"/>
    </row>
    <row r="108" spans="22:84" s="11" customFormat="1" ht="12.75"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</row>
    <row r="109" spans="22:84" s="11" customFormat="1" ht="12.75"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</row>
    <row r="110" spans="22:84" s="11" customFormat="1" ht="12.75"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</row>
    <row r="111" spans="22:84" s="11" customFormat="1" ht="12.75"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</row>
    <row r="112" spans="22:84" s="11" customFormat="1" ht="12.75"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</row>
    <row r="113" spans="22:84" s="11" customFormat="1" ht="12.75"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</row>
    <row r="114" spans="22:84" s="11" customFormat="1" ht="12.75"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</row>
    <row r="115" spans="22:84" s="11" customFormat="1" ht="12.75"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</row>
    <row r="116" spans="22:84" s="11" customFormat="1" ht="12.75"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</row>
    <row r="117" spans="22:84" s="11" customFormat="1" ht="12.75"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</row>
    <row r="118" spans="22:84" s="11" customFormat="1" ht="12.75"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</row>
    <row r="119" spans="22:84" s="11" customFormat="1" ht="12.75"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</row>
    <row r="120" spans="22:84" s="11" customFormat="1" ht="12.75"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</row>
    <row r="121" spans="22:84" s="11" customFormat="1" ht="12.75"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</row>
    <row r="122" spans="22:84" s="11" customFormat="1" ht="12.75"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</row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ht="12.75">
      <c r="C167" s="11"/>
    </row>
    <row r="168" ht="12.75">
      <c r="C168" s="11"/>
    </row>
    <row r="169" ht="12.75">
      <c r="C169" s="11"/>
    </row>
    <row r="170" ht="12.75">
      <c r="C170" s="11"/>
    </row>
  </sheetData>
  <mergeCells count="6">
    <mergeCell ref="W6:X6"/>
    <mergeCell ref="A1:F1"/>
    <mergeCell ref="F2:G2"/>
    <mergeCell ref="W5:X5"/>
    <mergeCell ref="F3:G3"/>
    <mergeCell ref="F4:G4"/>
  </mergeCells>
  <printOptions/>
  <pageMargins left="0.7874015748031497" right="0.7874015748031497" top="0.984251968503937" bottom="0.75" header="0.5118110236220472" footer="0.5118110236220472"/>
  <pageSetup horizontalDpi="600" verticalDpi="600" orientation="landscape" paperSize="9" r:id="rId1"/>
  <headerFooter alignWithMargins="0">
    <oddHeader>&amp;CStrona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4" sqref="A1:IV16384"/>
    </sheetView>
  </sheetViews>
  <sheetFormatPr defaultColWidth="9.00390625" defaultRowHeight="12.75"/>
  <cols>
    <col min="1" max="16384" width="9.125" style="11" customWidth="1"/>
  </cols>
  <sheetData/>
  <printOptions/>
  <pageMargins left="0.75" right="0.75" top="1" bottom="1" header="0.5" footer="0.5"/>
  <pageSetup horizontalDpi="600" verticalDpi="600" orientation="landscape" paperSize="9" r:id="rId1"/>
  <headerFooter alignWithMargins="0">
    <oddHeader>&amp;CStrona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landscape" paperSize="9" r:id="rId1"/>
  <headerFooter alignWithMargins="0">
    <oddHeader>&amp;CStrona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Miejski</dc:creator>
  <cp:keywords/>
  <dc:description/>
  <cp:lastModifiedBy>UMSK</cp:lastModifiedBy>
  <cp:lastPrinted>2006-09-05T08:25:08Z</cp:lastPrinted>
  <dcterms:created xsi:type="dcterms:W3CDTF">2000-11-16T08:27:55Z</dcterms:created>
  <dcterms:modified xsi:type="dcterms:W3CDTF">2006-09-05T08:26:02Z</dcterms:modified>
  <cp:category/>
  <cp:version/>
  <cp:contentType/>
  <cp:contentStatus/>
</cp:coreProperties>
</file>